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waligora\Desktop\"/>
    </mc:Choice>
  </mc:AlternateContent>
  <xr:revisionPtr revIDLastSave="0" documentId="8_{F0337B5B-6C80-4B8A-AE35-ABED0DF160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łącznik 20-FS 2026" sheetId="1" r:id="rId1"/>
    <sheet name="Załącznik 21" sheetId="2" r:id="rId2"/>
    <sheet name="Załącznik 22" sheetId="3" r:id="rId3"/>
  </sheets>
  <definedNames>
    <definedName name="Excel_BuiltIn__FilterDatabase_4">'Załącznik 20-FS 2026'!$A$10:$Y$12</definedName>
    <definedName name="Excel_BuiltIn_Print_Area_1_1">!#REF!</definedName>
    <definedName name="Excel_BuiltIn_Print_Area_2">"([$'FS 2016'.$A$6:.$Y$346];[$'FS 2016'.$A$237:.$H$237])"</definedName>
    <definedName name="Excel_BuiltIn_Print_Area_2_1">!#REF!</definedName>
    <definedName name="Excel_BuiltIn_Print_Area_3">!#REF!</definedName>
    <definedName name="Excel_BuiltIn_Print_Area_4_1">'Załącznik 20-FS 2026'!$A$6:$Y$292</definedName>
    <definedName name="Excel_BuiltIn_Print_Titles_1_1">!#REF!</definedName>
    <definedName name="Excel_BuiltIn_Print_Titles_2">'Załącznik 20-FS 2026'!$7:$10</definedName>
    <definedName name="Excel_BuiltIn_Print_Titles_3">!#REF!</definedName>
    <definedName name="Excel_BuiltIn_Print_Titles_4_1">'Załącznik 20-FS 2026'!$7:$10</definedName>
    <definedName name="_xlnm.Print_Area" localSheetId="0">'Załącznik 20-FS 2026'!$A$1:$H$210,'Załącznik 20-FS 2026'!$A$215:$I$232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4" i="2" l="1"/>
  <c r="E40" i="2"/>
  <c r="E46" i="2" s="1"/>
  <c r="E32" i="2"/>
  <c r="E29" i="2"/>
  <c r="E25" i="2"/>
  <c r="F15" i="3" l="1"/>
  <c r="E15" i="3"/>
  <c r="G228" i="1"/>
  <c r="E228" i="1"/>
  <c r="G227" i="1"/>
  <c r="E227" i="1"/>
  <c r="G225" i="1"/>
  <c r="E225" i="1"/>
  <c r="G224" i="1"/>
  <c r="E224" i="1"/>
  <c r="H226" i="1" l="1"/>
  <c r="F226" i="1"/>
  <c r="G221" i="1"/>
  <c r="E221" i="1"/>
  <c r="G222" i="1"/>
  <c r="E222" i="1"/>
  <c r="H227" i="1"/>
  <c r="F227" i="1"/>
  <c r="G219" i="1" l="1"/>
  <c r="E219" i="1"/>
  <c r="G220" i="1" l="1"/>
  <c r="E220" i="1"/>
  <c r="H228" i="1" l="1"/>
  <c r="F228" i="1"/>
  <c r="E64" i="1" l="1"/>
  <c r="F64" i="1"/>
  <c r="E78" i="1"/>
  <c r="G223" i="1" l="1"/>
  <c r="E223" i="1"/>
  <c r="E204" i="1" l="1"/>
  <c r="E200" i="1"/>
  <c r="E193" i="1"/>
  <c r="E180" i="1"/>
  <c r="E176" i="1"/>
  <c r="E166" i="1"/>
  <c r="E161" i="1"/>
  <c r="E151" i="1"/>
  <c r="E144" i="1"/>
  <c r="E139" i="1"/>
  <c r="E134" i="1"/>
  <c r="E129" i="1"/>
  <c r="E125" i="1"/>
  <c r="E119" i="1"/>
  <c r="E103" i="1"/>
  <c r="E98" i="1"/>
  <c r="E92" i="1"/>
  <c r="E85" i="1"/>
  <c r="E72" i="1"/>
  <c r="E60" i="1"/>
  <c r="E54" i="1"/>
  <c r="E47" i="1"/>
  <c r="E43" i="1"/>
  <c r="E34" i="1"/>
  <c r="E31" i="1"/>
  <c r="E27" i="1"/>
  <c r="E19" i="1"/>
  <c r="E186" i="1"/>
  <c r="F229" i="1"/>
  <c r="E110" i="1"/>
  <c r="E114" i="1"/>
  <c r="F114" i="1"/>
  <c r="I225" i="1" l="1"/>
  <c r="I223" i="1"/>
  <c r="I219" i="1"/>
  <c r="I218" i="1"/>
  <c r="F180" i="1" l="1"/>
  <c r="F85" i="1" l="1"/>
  <c r="F110" i="1" l="1"/>
  <c r="F72" i="1" l="1"/>
  <c r="F19" i="1" l="1"/>
  <c r="I220" i="1" l="1"/>
  <c r="D220" i="1"/>
  <c r="F193" i="1" l="1"/>
  <c r="F27" i="1" l="1"/>
  <c r="F144" i="1"/>
  <c r="F98" i="1" l="1"/>
  <c r="F47" i="1"/>
  <c r="F183" i="1" l="1"/>
  <c r="F176" i="1"/>
  <c r="F161" i="1"/>
  <c r="F78" i="1" l="1"/>
  <c r="F60" i="1"/>
  <c r="F34" i="1" l="1"/>
  <c r="F134" i="1"/>
  <c r="F31" i="1"/>
  <c r="E183" i="1" l="1"/>
  <c r="F139" i="1" l="1"/>
  <c r="F186" i="1" l="1"/>
  <c r="F54" i="1"/>
  <c r="F92" i="1"/>
  <c r="H229" i="1" l="1"/>
  <c r="E229" i="1" l="1"/>
  <c r="C205" i="1"/>
  <c r="F151" i="1" l="1"/>
  <c r="I228" i="1" l="1"/>
  <c r="I227" i="1"/>
  <c r="I226" i="1"/>
  <c r="D226" i="1"/>
  <c r="D225" i="1"/>
  <c r="I224" i="1"/>
  <c r="D224" i="1"/>
  <c r="G229" i="1"/>
  <c r="D223" i="1"/>
  <c r="I222" i="1"/>
  <c r="D222" i="1"/>
  <c r="I221" i="1"/>
  <c r="D221" i="1"/>
  <c r="D219" i="1"/>
  <c r="F204" i="1"/>
  <c r="F200" i="1"/>
  <c r="F166" i="1"/>
  <c r="F129" i="1"/>
  <c r="F125" i="1"/>
  <c r="F119" i="1"/>
  <c r="F103" i="1"/>
  <c r="F43" i="1"/>
  <c r="I229" i="1" l="1"/>
  <c r="F205" i="1"/>
  <c r="E205" i="1"/>
  <c r="D218" i="1"/>
  <c r="D228" i="1"/>
  <c r="D227" i="1"/>
  <c r="D229" i="1" l="1"/>
</calcChain>
</file>

<file path=xl/sharedStrings.xml><?xml version="1.0" encoding="utf-8"?>
<sst xmlns="http://schemas.openxmlformats.org/spreadsheetml/2006/main" count="315" uniqueCount="234">
  <si>
    <t>Nazwa Sołectwa</t>
  </si>
  <si>
    <t>Środki funduszu przypadające na dane Sołectwo (art.2 ust.1 Ustawy o funduszu sołeckim)</t>
  </si>
  <si>
    <t>Przedsięwzięcia przewidziane do realizacji według wniosku Sołectwa</t>
  </si>
  <si>
    <t>Wydatki w ramach funduszu sołeckiego</t>
  </si>
  <si>
    <t>ROZDZIAŁ KLASYFIKACJI BUDŻETOWEJ</t>
  </si>
  <si>
    <t>PARAGRAF KLASYFIKACJI BUDŻETOWEJ</t>
  </si>
  <si>
    <t>Plan</t>
  </si>
  <si>
    <t>Wykonanie</t>
  </si>
  <si>
    <t>1</t>
  </si>
  <si>
    <t>Bojanice</t>
  </si>
  <si>
    <t>Boleścin</t>
  </si>
  <si>
    <t>Organizacja imprez i uroczystości wiejskich</t>
  </si>
  <si>
    <t xml:space="preserve"> </t>
  </si>
  <si>
    <t>Burkatów</t>
  </si>
  <si>
    <t>Bystrzyca Dolna</t>
  </si>
  <si>
    <t>Bystrzyca Górna</t>
  </si>
  <si>
    <t>Estetyka wsi</t>
  </si>
  <si>
    <t>Imprezy okolicznościowe</t>
  </si>
  <si>
    <t>Doposażenie świetlicy wiejskiej</t>
  </si>
  <si>
    <t>Gogołów</t>
  </si>
  <si>
    <t>Grodziszcze</t>
  </si>
  <si>
    <t>Jagodnik</t>
  </si>
  <si>
    <t>Jakubów</t>
  </si>
  <si>
    <t>Utrzymanie porządku i estetyka wsi (zakup materiałów i usług)</t>
  </si>
  <si>
    <t>Komorów</t>
  </si>
  <si>
    <t>Krzczonów</t>
  </si>
  <si>
    <t>Krzyżowa</t>
  </si>
  <si>
    <t>Lubachów</t>
  </si>
  <si>
    <t>Lutomia Dolna</t>
  </si>
  <si>
    <t>Doposażenie OSP Lutomia</t>
  </si>
  <si>
    <t>Lutomia Górna</t>
  </si>
  <si>
    <t>Utrzymanie porządku, estetyka wsi</t>
  </si>
  <si>
    <t>Makowice</t>
  </si>
  <si>
    <t>Estetyka wsi/ zakup materiałów i usług</t>
  </si>
  <si>
    <t>Organizacja imprez wiejskich</t>
  </si>
  <si>
    <t>Utrzymanie porządku / umowa zlecenie</t>
  </si>
  <si>
    <t>Doposażenie sprzętu sportowego na świetlicę wiejską</t>
  </si>
  <si>
    <t>Miłochów</t>
  </si>
  <si>
    <t>Modliszów</t>
  </si>
  <si>
    <t>Mokrzeszów</t>
  </si>
  <si>
    <t>Estetyka wsi (zakup materiałów i usług, koszenie trawy)</t>
  </si>
  <si>
    <t>Niegoszów</t>
  </si>
  <si>
    <t>Opoczka</t>
  </si>
  <si>
    <t>Panków</t>
  </si>
  <si>
    <t>Utrzymanie porządku i estetyki wsi</t>
  </si>
  <si>
    <t>Rozwój kulturalny wsi</t>
  </si>
  <si>
    <t>Pogorzała</t>
  </si>
  <si>
    <t>Doposażenie OSP</t>
  </si>
  <si>
    <t>Organizacja imprez i uroczystości wiejskich (zakup materiałów i usług)</t>
  </si>
  <si>
    <t>Pszenno</t>
  </si>
  <si>
    <t xml:space="preserve">Utrzymanie porządku na boisku sportowym  </t>
  </si>
  <si>
    <t>Słotwina</t>
  </si>
  <si>
    <t>Sulisławice</t>
  </si>
  <si>
    <t>Stachowice</t>
  </si>
  <si>
    <t>Kultura i rozrywka</t>
  </si>
  <si>
    <t>Wieruszów</t>
  </si>
  <si>
    <t>Wilków</t>
  </si>
  <si>
    <t>Wiśniowa</t>
  </si>
  <si>
    <t>Witoszów Dolny</t>
  </si>
  <si>
    <t>Witoszów Górny</t>
  </si>
  <si>
    <t>Zawiszów</t>
  </si>
  <si>
    <t>Razem</t>
  </si>
  <si>
    <t>Suma środków przypadająca na wszystkie sołectwa w gminie</t>
  </si>
  <si>
    <t xml:space="preserve">   Przedsięwzięcia przekazane do GOKSiR Świdnica</t>
  </si>
  <si>
    <t>Plan wydatków realizowanych w ramach funduszu sołeckiego w układzie działów i rozdziałów klasyfikacji budżetowej</t>
  </si>
  <si>
    <t>Dział</t>
  </si>
  <si>
    <t>Rozdział</t>
  </si>
  <si>
    <t>Wydatki  bieżące       PLAN</t>
  </si>
  <si>
    <t>Wydatki majątkowe PLAN</t>
  </si>
  <si>
    <t>Wydatki majątkowe WYKONANIE</t>
  </si>
  <si>
    <t>Suma wydatków WYKONANIE</t>
  </si>
  <si>
    <t>Promocja wsi</t>
  </si>
  <si>
    <t xml:space="preserve">Utrzymanie porządku i estetyka wsi </t>
  </si>
  <si>
    <t>Doposażenie świetlicy i terenów sportowo rekreacyjnych</t>
  </si>
  <si>
    <t>Utrzymanie porządku i estetyki wsi (zakup materiałów i usług)</t>
  </si>
  <si>
    <t>Straż OSP Lutomia</t>
  </si>
  <si>
    <t>Zakup sprzętu i ubrań sportowych</t>
  </si>
  <si>
    <t>Dofinansowanie Straży Pożarnej</t>
  </si>
  <si>
    <t>Sporządziła: Anna Krawczyszyn</t>
  </si>
  <si>
    <t>Obsługa zebrań i imprez</t>
  </si>
  <si>
    <t>Doposażenie i remont Świetlicy Wiejskiej</t>
  </si>
  <si>
    <t xml:space="preserve">Doposażenie, utrzymanie boiska sportowego  </t>
  </si>
  <si>
    <t>Doposażenie placu zabaw</t>
  </si>
  <si>
    <t>Doposażenie OSP Bystrzyca Górna</t>
  </si>
  <si>
    <t>Doposażenie OSP Grodziszcze</t>
  </si>
  <si>
    <t>Sport i rekreacja</t>
  </si>
  <si>
    <t>Estetyka wsi zakup materiałów i usług</t>
  </si>
  <si>
    <t>Sprzątanie przystanków- umowa zlecenie</t>
  </si>
  <si>
    <t>Imprezy okolicznościowe i integracyjne dla mieszkańców wsi</t>
  </si>
  <si>
    <t>Doposażenie i utrzymanie boiska sportowego wraz z terenami przyległymi w celu poprawy ich funkcjonalności (zakup materiałów i usług)</t>
  </si>
  <si>
    <t>Oświetlenie</t>
  </si>
  <si>
    <t>Sporządziła: Anna  Krawczyszyn</t>
  </si>
  <si>
    <t>L.p.</t>
  </si>
  <si>
    <t>Zagospodarowanie działek gminnych, utrzymanie porządku i estetyki wsi</t>
  </si>
  <si>
    <t>Ogranizacja imprez i uroczystości wiejskich (zakup materiałów i usług)</t>
  </si>
  <si>
    <t>,</t>
  </si>
  <si>
    <t>Suma wydatków PLAN</t>
  </si>
  <si>
    <t>Wydatki bieżące WYKONANIE</t>
  </si>
  <si>
    <t>Organizacja imprez</t>
  </si>
  <si>
    <t>Utrzymanie porządku i estetyki wsi - umowa zlecenie</t>
  </si>
  <si>
    <t>Doposażenie jednostki OSP</t>
  </si>
  <si>
    <t>Doposażenie świetlicy wiejskiej w Grodziszczu</t>
  </si>
  <si>
    <t>Utrzymanie porządku na terenie sołectwa - umowa zlecenie/konserwator</t>
  </si>
  <si>
    <t>Utrzymanie porządku i estetyki wsi, zagospodarowanie terenów gminnych</t>
  </si>
  <si>
    <t>Ogranizacja imprez- zakup namiotu 3x6</t>
  </si>
  <si>
    <t>Zagospodarowanie placu zabaw oraz terenu boisk</t>
  </si>
  <si>
    <t>Estetyka wsi- zakup materiałów i usług</t>
  </si>
  <si>
    <t>Doposażenie świetlicy wiejskiej i obiektów sportowo-rekreacyjnych</t>
  </si>
  <si>
    <t>Doposażenie i utrzymanie boiska sportowego z terenami przyległymi</t>
  </si>
  <si>
    <t>Organizacja imprez i uroczystości kulturalnych (zakup materiałów i usług)</t>
  </si>
  <si>
    <t>Modernizacja oświetlenia na terenie wsi</t>
  </si>
  <si>
    <t>Doposażenie boiska sportowego</t>
  </si>
  <si>
    <t>Zakup sprzętu dla dzieci i młodzieży (tenis stołowy) oraz zorganizowanie podsumowania osiąganych wyników</t>
  </si>
  <si>
    <t>Zakup sprzętu dla dzieci i młodzieży (piłka nożna) będącego doposażeniem boiska sportowego</t>
  </si>
  <si>
    <t>Promocja wsi (zakup materiałów i usług)</t>
  </si>
  <si>
    <t>Zakup sprzętu sportowego dla dzieci i młodzieży</t>
  </si>
  <si>
    <t>Zakup materiałów na budowę wiaty przy Leśniczówce</t>
  </si>
  <si>
    <t>Zestawienie zadań Funduszu Sołeckiego na rok 2026</t>
  </si>
  <si>
    <t>Imprezy integracyjne</t>
  </si>
  <si>
    <t>Utrzymanie porządku i zwiększenie estetyki na terenie wsi Burkatów</t>
  </si>
  <si>
    <t>Rozwój rekreacji, integracji mieszkańców i kultury fizycznej na terenie sołectwa</t>
  </si>
  <si>
    <t>Utrzymanie porządku - umowa zlecenie</t>
  </si>
  <si>
    <t>Doposażenie świetlicy</t>
  </si>
  <si>
    <t>Straż OSP w Grodziszczu</t>
  </si>
  <si>
    <t>Budowa oraz obsługa nowej strony sołectwa Burkatów</t>
  </si>
  <si>
    <t>OSP w Witoszowie Dolnym</t>
  </si>
  <si>
    <t>Doposażenie szatni sportowej i boiska sportowego</t>
  </si>
  <si>
    <t>Modernizacja oświetlenia w sołectwie</t>
  </si>
  <si>
    <t>Zakup kamer monitorujących wieś</t>
  </si>
  <si>
    <t>Wsparcie OSP Mokrzeszów</t>
  </si>
  <si>
    <t>Promocja sołectwa Mokrzeszów</t>
  </si>
  <si>
    <t>Utrzymanie porządku (estetyka wsi umowa zlecenie)</t>
  </si>
  <si>
    <t>Doświetlenie wsi</t>
  </si>
  <si>
    <t>Utrzymanie i doposażenie placu zabaw</t>
  </si>
  <si>
    <t>Utrzymanie porządku i estetyki wsi (zakup materiałów i usług, umowy zlecenia)</t>
  </si>
  <si>
    <t>Utrzymanie porządku i estetyki wsi; umowa zlecenie</t>
  </si>
  <si>
    <t>OSP w Lutomi</t>
  </si>
  <si>
    <t>Zakup wiaty drewnianej na boisko sportowe</t>
  </si>
  <si>
    <t xml:space="preserve">Utrzymanie porządku i estetyki wsi </t>
  </si>
  <si>
    <t>Zakup materiałów na promocję wsi Lubachów</t>
  </si>
  <si>
    <t>Ochotnicza Straż Pożarna w Bystrzycy Górnej</t>
  </si>
  <si>
    <t>Doposażenie i modernizacja Stanicy (Wiaty) i miejsc rekreacyjnych</t>
  </si>
  <si>
    <t>Imprezy i festyny okolicznościowe</t>
  </si>
  <si>
    <t>Dofinansowanie do projektu budowy oświetlenia na ul. Spacerowej</t>
  </si>
  <si>
    <t>Straż OSP Gogołów</t>
  </si>
  <si>
    <t>Zagospodarowanie terenów przy nowej świetlicy</t>
  </si>
  <si>
    <t>Organizacja imprez i uroczystości</t>
  </si>
  <si>
    <t>Utrzymanie porządku i estetyka wsi</t>
  </si>
  <si>
    <t>Doświetlenie sołectwa</t>
  </si>
  <si>
    <t>Doposażenie świetlicy wiejskiej oraz modernizacja budynku gospodarczego</t>
  </si>
  <si>
    <t>Straż OSP w Pankowie</t>
  </si>
  <si>
    <t>Doposażenie świetlicy wiejskiej i sołectwa</t>
  </si>
  <si>
    <t>Ochotnicza Straż Pożarna w Grodziszczu</t>
  </si>
  <si>
    <t>Stworzenie Kroniki Wsi Boleścin</t>
  </si>
  <si>
    <t>Radarowy wyświetlacz prędkości</t>
  </si>
  <si>
    <t>Stół z basenem (zlewozmywak gastronomiczny)</t>
  </si>
  <si>
    <t>Stół centralny gastronomiczny</t>
  </si>
  <si>
    <t>Taboret gazowy</t>
  </si>
  <si>
    <t>Huśtawka bocianie gniazdo</t>
  </si>
  <si>
    <t>Straż OSP Grodziszcze</t>
  </si>
  <si>
    <t>Modernizacja i montaż oświetlenia na terenie wsi</t>
  </si>
  <si>
    <t>Doposażenie placu zabaw przy świetlicy</t>
  </si>
  <si>
    <t>Wyposażenie świetlicy wiejskiej</t>
  </si>
  <si>
    <t>Oświetlenie sołectwa</t>
  </si>
  <si>
    <t xml:space="preserve">Organizacja imprez i uroczystości wiejskich </t>
  </si>
  <si>
    <t>Straż OSP Witoszów Dolny</t>
  </si>
  <si>
    <t>Rozwój infrastruktury sportowej oraz modernizacji boiska sportowego</t>
  </si>
  <si>
    <t>Zakup sprzętu sportowego dla dzieci i młodzieży (tenis stołowy)</t>
  </si>
  <si>
    <t>Montaż progów zwalniających</t>
  </si>
  <si>
    <t>Zagospodarowanie terenów sportowo-rekreacyjnych</t>
  </si>
  <si>
    <t>Wykonanie projektu oraz montaż wentylacji na świetlicy wiejskiej</t>
  </si>
  <si>
    <t>Zakup garażu metalowego wraz z wyposażeniem</t>
  </si>
  <si>
    <t>Zakup i montaż lamp oświetleniowych</t>
  </si>
  <si>
    <t>Zakup sprzętu rekreacyjnego</t>
  </si>
  <si>
    <t>Doposażenie kuchni na świetlicy wiejskiej</t>
  </si>
  <si>
    <t>Zakup sprzętu nagłaśniającego</t>
  </si>
  <si>
    <t>Załącznik Nr 20</t>
  </si>
  <si>
    <t>do uchwały nr</t>
  </si>
  <si>
    <t>Rady Gminy Świdnica</t>
  </si>
  <si>
    <t>z dnia………..</t>
  </si>
  <si>
    <t>Załącznik Nr 22</t>
  </si>
  <si>
    <t xml:space="preserve">do uchwały budżetowej nr </t>
  </si>
  <si>
    <t>z dnia……………..</t>
  </si>
  <si>
    <t>Dochody związane z realizacją zadań z zakresu administracji rządowej oraz innych zadań zleconych w 2026 roku</t>
  </si>
  <si>
    <t>w złotych</t>
  </si>
  <si>
    <t>Lp.</t>
  </si>
  <si>
    <t>§</t>
  </si>
  <si>
    <t>Kwota dochodów           związana z realizacją zadań z zakresu administracji rządowej podlegająca przekazaniu do budżetu państwa</t>
  </si>
  <si>
    <t>Kwota dochodów  j.s.t. związana z realizacją zadań z zakresu administracji rządowej oraz innych zadań zleconych (§2360)</t>
  </si>
  <si>
    <t>0690</t>
  </si>
  <si>
    <t>0830</t>
  </si>
  <si>
    <t>0920</t>
  </si>
  <si>
    <t>0970</t>
  </si>
  <si>
    <t>0980</t>
  </si>
  <si>
    <t>Ogółem</t>
  </si>
  <si>
    <t>....................................</t>
  </si>
  <si>
    <t>(pieczęć nagłówkowa)</t>
  </si>
  <si>
    <t>załącznik nr 21</t>
  </si>
  <si>
    <t>do uchwały  Nr</t>
  </si>
  <si>
    <t>z dnia……….</t>
  </si>
  <si>
    <t xml:space="preserve">Plan Finansowy  dochodów i wydatków dla wyodrębnionego rachunku </t>
  </si>
  <si>
    <t>dochodów oświatowych jednostek budżetowych</t>
  </si>
  <si>
    <t xml:space="preserve">                na 2026r.</t>
  </si>
  <si>
    <t>w zł</t>
  </si>
  <si>
    <t xml:space="preserve">Dział </t>
  </si>
  <si>
    <t>Rozdz.</t>
  </si>
  <si>
    <t xml:space="preserve">Placówka </t>
  </si>
  <si>
    <t>Plan Finansowy</t>
  </si>
  <si>
    <t>dochodów i wydatków</t>
  </si>
  <si>
    <t>jednostek budżetowych</t>
  </si>
  <si>
    <t>na 2026r</t>
  </si>
  <si>
    <t>Dochody</t>
  </si>
  <si>
    <t>0750</t>
  </si>
  <si>
    <t xml:space="preserve">SP Bystrzyca Górna </t>
  </si>
  <si>
    <t>SP Grodziszcze</t>
  </si>
  <si>
    <t>SP Lutomia Dolna</t>
  </si>
  <si>
    <t>SP Mokrzeszów</t>
  </si>
  <si>
    <t>SP Pszenno</t>
  </si>
  <si>
    <t>SP Witoszów Dolny</t>
  </si>
  <si>
    <t xml:space="preserve">Razem SP </t>
  </si>
  <si>
    <t>Przedszkole Bystrzyca Dolna</t>
  </si>
  <si>
    <t>Przedszkole Pszenno</t>
  </si>
  <si>
    <t>Przedszkole Witoszów Dolny</t>
  </si>
  <si>
    <t>Razem Przedszkola</t>
  </si>
  <si>
    <t>Szkolne Schronisko Młodzieżowe Lubachów</t>
  </si>
  <si>
    <t>Ogółem SP + Przedszkola + SSM</t>
  </si>
  <si>
    <t>Wydatki</t>
  </si>
  <si>
    <t>4210</t>
  </si>
  <si>
    <t>Ogółem SP + Przedszkola  + SSM</t>
  </si>
  <si>
    <t>30.09.2025r.</t>
  </si>
  <si>
    <t>........................................</t>
  </si>
  <si>
    <t>...........................</t>
  </si>
  <si>
    <t>(data i podpis sporządzającego)</t>
  </si>
  <si>
    <t>(zatwierdził)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</si>
</sst>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zł-415];[Red]\-#,##0.00\ [$zł-415]"/>
    <numFmt numFmtId="165" formatCode="#,##0.00&quot;      &quot;;#,##0.00&quot;      &quot;;\-#&quot;      &quot;;@\ "/>
    <numFmt numFmtId="166" formatCode="#,##0.00&quot;     &quot;"/>
    <numFmt numFmtId="167" formatCode="#,##0&quot;      &quot;;#,##0&quot;      &quot;;\-#&quot;      &quot;;@\ "/>
    <numFmt numFmtId="168" formatCode="d/mm/yyyy"/>
    <numFmt numFmtId="169" formatCode="#,##0.00&quot; zł&quot;;[Red]\-#,##0.00&quot; zł&quot;"/>
  </numFmts>
  <fonts count="65">
    <font>
      <sz val="11"/>
      <color rgb="FF000000"/>
      <name val="Arial CE"/>
      <charset val="238"/>
    </font>
    <font>
      <sz val="11"/>
      <color rgb="FF000000"/>
      <name val="Czcionka tekstu podstawowego"/>
      <charset val="238"/>
    </font>
    <font>
      <sz val="11"/>
      <color rgb="FFFFFFFF"/>
      <name val="Czcionka tekstu podstawowego"/>
      <charset val="238"/>
    </font>
    <font>
      <sz val="11"/>
      <color rgb="FF008000"/>
      <name val="Czcionka tekstu podstawowego"/>
      <charset val="238"/>
    </font>
    <font>
      <b/>
      <i/>
      <sz val="16"/>
      <color rgb="FF000000"/>
      <name val="Arial CE"/>
      <charset val="238"/>
    </font>
    <font>
      <sz val="11"/>
      <color rgb="FF993300"/>
      <name val="Czcionka tekstu podstawowego"/>
      <charset val="238"/>
    </font>
    <font>
      <b/>
      <i/>
      <u/>
      <sz val="11"/>
      <color rgb="FF000000"/>
      <name val="Arial CE"/>
      <charset val="238"/>
    </font>
    <font>
      <sz val="11"/>
      <color rgb="FF800080"/>
      <name val="Czcionka tekstu podstawowego"/>
      <charset val="238"/>
    </font>
    <font>
      <sz val="10"/>
      <color rgb="FF000000"/>
      <name val="Arial CE"/>
      <charset val="238"/>
    </font>
    <font>
      <b/>
      <sz val="16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6"/>
      <color rgb="FF000000"/>
      <name val="Arial CE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b/>
      <sz val="10"/>
      <color rgb="FF000000"/>
      <name val="Arial CE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sz val="10"/>
      <color rgb="FF92D05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i/>
      <sz val="14"/>
      <name val="Times New Roman CE"/>
      <charset val="238"/>
    </font>
    <font>
      <b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charset val="238"/>
    </font>
    <font>
      <sz val="12"/>
      <name val="Arial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i/>
      <sz val="12"/>
      <name val="Times New Roman"/>
      <family val="1"/>
      <charset val="238"/>
    </font>
    <font>
      <sz val="12"/>
      <name val="Times New Roman CE"/>
      <family val="1"/>
      <charset val="238"/>
    </font>
    <font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Arial"/>
      <charset val="238"/>
    </font>
    <font>
      <b/>
      <sz val="11"/>
      <name val="Times New Roman CE"/>
      <charset val="238"/>
    </font>
    <font>
      <sz val="11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7">
    <xf numFmtId="0" fontId="0" fillId="0" borderId="0"/>
    <xf numFmtId="165" fontId="8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2" borderId="0" applyBorder="0" applyProtection="0"/>
    <xf numFmtId="0" fontId="1" fillId="5" borderId="0" applyBorder="0" applyProtection="0"/>
    <xf numFmtId="0" fontId="1" fillId="3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10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6" borderId="0" applyBorder="0" applyProtection="0"/>
    <xf numFmtId="0" fontId="2" fillId="10" borderId="0" applyBorder="0" applyProtection="0"/>
    <xf numFmtId="0" fontId="2" fillId="3" borderId="0" applyBorder="0" applyProtection="0"/>
    <xf numFmtId="0" fontId="3" fillId="11" borderId="0" applyBorder="0" applyProtection="0"/>
    <xf numFmtId="0" fontId="4" fillId="0" borderId="0" applyBorder="0" applyProtection="0">
      <alignment horizontal="center" textRotation="90"/>
    </xf>
    <xf numFmtId="0" fontId="5" fillId="8" borderId="0" applyBorder="0" applyProtection="0"/>
    <xf numFmtId="0" fontId="6" fillId="0" borderId="0" applyBorder="0" applyProtection="0"/>
    <xf numFmtId="164" fontId="6" fillId="0" borderId="0" applyBorder="0" applyProtection="0"/>
    <xf numFmtId="0" fontId="7" fillId="12" borderId="0" applyBorder="0" applyProtection="0"/>
    <xf numFmtId="0" fontId="29" fillId="0" borderId="0" applyNumberFormat="0" applyFill="0" applyBorder="0" applyAlignment="0" applyProtection="0"/>
  </cellStyleXfs>
  <cellXfs count="29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1" fontId="12" fillId="0" borderId="0" xfId="0" applyNumberFormat="1" applyFont="1" applyAlignment="1">
      <alignment horizontal="center"/>
    </xf>
    <xf numFmtId="0" fontId="11" fillId="0" borderId="0" xfId="0" applyFont="1" applyAlignment="1">
      <alignment vertical="top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13" borderId="2" xfId="0" applyFont="1" applyFill="1" applyBorder="1" applyAlignment="1">
      <alignment wrapText="1"/>
    </xf>
    <xf numFmtId="1" fontId="13" fillId="13" borderId="2" xfId="1" applyNumberFormat="1" applyFont="1" applyFill="1" applyBorder="1" applyAlignment="1" applyProtection="1">
      <alignment horizontal="center"/>
    </xf>
    <xf numFmtId="0" fontId="13" fillId="0" borderId="2" xfId="0" applyFont="1" applyBorder="1" applyAlignment="1">
      <alignment wrapText="1"/>
    </xf>
    <xf numFmtId="1" fontId="13" fillId="0" borderId="2" xfId="1" applyNumberFormat="1" applyFont="1" applyBorder="1" applyAlignment="1" applyProtection="1">
      <alignment horizontal="center"/>
    </xf>
    <xf numFmtId="0" fontId="13" fillId="0" borderId="2" xfId="0" applyFont="1" applyBorder="1"/>
    <xf numFmtId="0" fontId="13" fillId="13" borderId="2" xfId="0" applyFont="1" applyFill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5" fillId="0" borderId="3" xfId="0" applyFont="1" applyBorder="1" applyAlignment="1">
      <alignment horizontal="center"/>
    </xf>
    <xf numFmtId="1" fontId="15" fillId="0" borderId="2" xfId="1" applyNumberFormat="1" applyFont="1" applyBorder="1" applyAlignment="1" applyProtection="1">
      <alignment horizontal="center"/>
    </xf>
    <xf numFmtId="0" fontId="15" fillId="0" borderId="2" xfId="0" applyFont="1" applyBorder="1" applyAlignment="1">
      <alignment horizontal="center"/>
    </xf>
    <xf numFmtId="0" fontId="13" fillId="13" borderId="3" xfId="0" applyFont="1" applyFill="1" applyBorder="1" applyAlignment="1">
      <alignment wrapText="1"/>
    </xf>
    <xf numFmtId="1" fontId="13" fillId="13" borderId="3" xfId="1" applyNumberFormat="1" applyFont="1" applyFill="1" applyBorder="1" applyAlignment="1" applyProtection="1">
      <alignment horizontal="center"/>
    </xf>
    <xf numFmtId="0" fontId="13" fillId="0" borderId="3" xfId="0" applyFont="1" applyBorder="1" applyAlignment="1">
      <alignment wrapText="1"/>
    </xf>
    <xf numFmtId="1" fontId="13" fillId="0" borderId="3" xfId="1" applyNumberFormat="1" applyFont="1" applyBorder="1" applyAlignment="1" applyProtection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" fontId="15" fillId="2" borderId="2" xfId="1" applyNumberFormat="1" applyFont="1" applyFill="1" applyBorder="1" applyAlignment="1" applyProtection="1">
      <alignment horizontal="center"/>
    </xf>
    <xf numFmtId="0" fontId="13" fillId="0" borderId="7" xfId="0" applyFont="1" applyBorder="1"/>
    <xf numFmtId="1" fontId="13" fillId="0" borderId="8" xfId="1" applyNumberFormat="1" applyFont="1" applyBorder="1" applyAlignment="1" applyProtection="1">
      <alignment horizontal="center"/>
    </xf>
    <xf numFmtId="0" fontId="13" fillId="0" borderId="6" xfId="0" applyFont="1" applyBorder="1" applyAlignment="1">
      <alignment horizontal="center"/>
    </xf>
    <xf numFmtId="0" fontId="13" fillId="13" borderId="9" xfId="0" applyFont="1" applyFill="1" applyBorder="1"/>
    <xf numFmtId="1" fontId="13" fillId="13" borderId="9" xfId="1" applyNumberFormat="1" applyFont="1" applyFill="1" applyBorder="1" applyAlignment="1" applyProtection="1">
      <alignment horizontal="center"/>
    </xf>
    <xf numFmtId="1" fontId="13" fillId="0" borderId="9" xfId="1" applyNumberFormat="1" applyFont="1" applyBorder="1" applyAlignment="1" applyProtection="1">
      <alignment horizontal="center"/>
    </xf>
    <xf numFmtId="1" fontId="13" fillId="0" borderId="2" xfId="1" applyNumberFormat="1" applyFont="1" applyBorder="1" applyAlignment="1" applyProtection="1">
      <alignment horizontal="center" wrapText="1"/>
    </xf>
    <xf numFmtId="0" fontId="13" fillId="0" borderId="3" xfId="0" applyFont="1" applyBorder="1" applyAlignment="1">
      <alignment horizontal="left"/>
    </xf>
    <xf numFmtId="1" fontId="13" fillId="0" borderId="3" xfId="0" applyNumberFormat="1" applyFont="1" applyBorder="1" applyAlignment="1">
      <alignment horizontal="center"/>
    </xf>
    <xf numFmtId="0" fontId="13" fillId="13" borderId="2" xfId="0" applyFont="1" applyFill="1" applyBorder="1" applyAlignment="1">
      <alignment horizontal="left"/>
    </xf>
    <xf numFmtId="1" fontId="13" fillId="13" borderId="2" xfId="0" applyNumberFormat="1" applyFont="1" applyFill="1" applyBorder="1" applyAlignment="1">
      <alignment horizontal="center"/>
    </xf>
    <xf numFmtId="1" fontId="15" fillId="0" borderId="3" xfId="1" applyNumberFormat="1" applyFont="1" applyBorder="1" applyAlignment="1" applyProtection="1">
      <alignment horizontal="center"/>
    </xf>
    <xf numFmtId="0" fontId="13" fillId="13" borderId="3" xfId="0" applyFont="1" applyFill="1" applyBorder="1"/>
    <xf numFmtId="0" fontId="13" fillId="0" borderId="10" xfId="0" applyFont="1" applyBorder="1" applyAlignment="1">
      <alignment wrapText="1"/>
    </xf>
    <xf numFmtId="0" fontId="13" fillId="13" borderId="10" xfId="0" applyFont="1" applyFill="1" applyBorder="1" applyAlignment="1">
      <alignment wrapText="1"/>
    </xf>
    <xf numFmtId="0" fontId="13" fillId="0" borderId="3" xfId="0" applyFont="1" applyBorder="1" applyAlignment="1">
      <alignment horizontal="left" wrapText="1"/>
    </xf>
    <xf numFmtId="0" fontId="13" fillId="13" borderId="2" xfId="0" applyFont="1" applyFill="1" applyBorder="1" applyAlignment="1">
      <alignment horizontal="left" wrapText="1"/>
    </xf>
    <xf numFmtId="0" fontId="13" fillId="0" borderId="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" fontId="13" fillId="13" borderId="4" xfId="1" applyNumberFormat="1" applyFont="1" applyFill="1" applyBorder="1" applyAlignment="1" applyProtection="1">
      <alignment horizontal="center"/>
    </xf>
    <xf numFmtId="49" fontId="13" fillId="0" borderId="0" xfId="1" applyNumberFormat="1" applyFont="1" applyBorder="1" applyAlignment="1" applyProtection="1">
      <alignment horizontal="center"/>
    </xf>
    <xf numFmtId="0" fontId="13" fillId="0" borderId="0" xfId="0" applyFont="1"/>
    <xf numFmtId="167" fontId="19" fillId="0" borderId="0" xfId="1" applyNumberFormat="1" applyFont="1" applyBorder="1" applyProtection="1"/>
    <xf numFmtId="1" fontId="13" fillId="0" borderId="0" xfId="0" applyNumberFormat="1" applyFont="1" applyAlignment="1">
      <alignment horizontal="center"/>
    </xf>
    <xf numFmtId="167" fontId="19" fillId="13" borderId="0" xfId="1" applyNumberFormat="1" applyFont="1" applyFill="1" applyBorder="1" applyProtection="1"/>
    <xf numFmtId="0" fontId="15" fillId="0" borderId="0" xfId="0" applyFont="1"/>
    <xf numFmtId="167" fontId="15" fillId="0" borderId="0" xfId="1" applyNumberFormat="1" applyFont="1" applyBorder="1" applyProtection="1"/>
    <xf numFmtId="0" fontId="1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6" fontId="8" fillId="0" borderId="0" xfId="0" applyNumberFormat="1" applyFont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3" fillId="14" borderId="2" xfId="0" applyFont="1" applyFill="1" applyBorder="1" applyAlignment="1">
      <alignment wrapText="1"/>
    </xf>
    <xf numFmtId="1" fontId="13" fillId="14" borderId="2" xfId="1" applyNumberFormat="1" applyFont="1" applyFill="1" applyBorder="1" applyAlignment="1" applyProtection="1">
      <alignment horizontal="center"/>
    </xf>
    <xf numFmtId="0" fontId="13" fillId="14" borderId="2" xfId="0" applyFont="1" applyFill="1" applyBorder="1"/>
    <xf numFmtId="0" fontId="13" fillId="14" borderId="3" xfId="0" applyFont="1" applyFill="1" applyBorder="1" applyAlignment="1">
      <alignment wrapText="1"/>
    </xf>
    <xf numFmtId="1" fontId="13" fillId="14" borderId="3" xfId="1" applyNumberFormat="1" applyFont="1" applyFill="1" applyBorder="1" applyAlignment="1" applyProtection="1">
      <alignment horizontal="center"/>
    </xf>
    <xf numFmtId="0" fontId="13" fillId="14" borderId="3" xfId="0" applyFont="1" applyFill="1" applyBorder="1"/>
    <xf numFmtId="1" fontId="13" fillId="14" borderId="2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vertical="top" wrapText="1"/>
    </xf>
    <xf numFmtId="2" fontId="15" fillId="0" borderId="2" xfId="0" applyNumberFormat="1" applyFont="1" applyBorder="1" applyAlignment="1">
      <alignment horizontal="center" vertical="center" wrapText="1"/>
    </xf>
    <xf numFmtId="2" fontId="13" fillId="13" borderId="2" xfId="1" applyNumberFormat="1" applyFont="1" applyFill="1" applyBorder="1" applyAlignment="1" applyProtection="1">
      <alignment horizontal="right"/>
    </xf>
    <xf numFmtId="2" fontId="13" fillId="0" borderId="2" xfId="1" applyNumberFormat="1" applyFont="1" applyBorder="1" applyAlignment="1" applyProtection="1">
      <alignment horizontal="right"/>
    </xf>
    <xf numFmtId="2" fontId="13" fillId="14" borderId="2" xfId="1" applyNumberFormat="1" applyFont="1" applyFill="1" applyBorder="1" applyAlignment="1" applyProtection="1">
      <alignment horizontal="right"/>
    </xf>
    <xf numFmtId="2" fontId="15" fillId="0" borderId="2" xfId="1" applyNumberFormat="1" applyFont="1" applyBorder="1" applyAlignment="1" applyProtection="1">
      <alignment horizontal="right"/>
    </xf>
    <xf numFmtId="2" fontId="13" fillId="0" borderId="3" xfId="1" applyNumberFormat="1" applyFont="1" applyBorder="1" applyAlignment="1" applyProtection="1">
      <alignment horizontal="right"/>
    </xf>
    <xf numFmtId="2" fontId="13" fillId="14" borderId="3" xfId="1" applyNumberFormat="1" applyFont="1" applyFill="1" applyBorder="1" applyAlignment="1" applyProtection="1">
      <alignment horizontal="right"/>
    </xf>
    <xf numFmtId="2" fontId="15" fillId="0" borderId="3" xfId="1" applyNumberFormat="1" applyFont="1" applyBorder="1" applyAlignment="1" applyProtection="1">
      <alignment horizontal="right"/>
    </xf>
    <xf numFmtId="2" fontId="13" fillId="0" borderId="9" xfId="1" applyNumberFormat="1" applyFont="1" applyBorder="1" applyAlignment="1" applyProtection="1">
      <alignment horizontal="right"/>
    </xf>
    <xf numFmtId="2" fontId="15" fillId="2" borderId="2" xfId="1" applyNumberFormat="1" applyFont="1" applyFill="1" applyBorder="1" applyAlignment="1" applyProtection="1">
      <alignment horizontal="right"/>
    </xf>
    <xf numFmtId="2" fontId="15" fillId="0" borderId="8" xfId="1" applyNumberFormat="1" applyFont="1" applyBorder="1" applyAlignment="1" applyProtection="1">
      <alignment horizontal="right"/>
    </xf>
    <xf numFmtId="2" fontId="13" fillId="13" borderId="9" xfId="1" applyNumberFormat="1" applyFont="1" applyFill="1" applyBorder="1" applyAlignment="1" applyProtection="1">
      <alignment horizontal="right"/>
    </xf>
    <xf numFmtId="2" fontId="13" fillId="13" borderId="3" xfId="1" applyNumberFormat="1" applyFont="1" applyFill="1" applyBorder="1" applyAlignment="1" applyProtection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13" borderId="2" xfId="0" applyNumberFormat="1" applyFont="1" applyFill="1" applyBorder="1" applyAlignment="1">
      <alignment horizontal="right"/>
    </xf>
    <xf numFmtId="2" fontId="13" fillId="0" borderId="0" xfId="0" applyNumberFormat="1" applyFont="1" applyAlignment="1">
      <alignment horizontal="center"/>
    </xf>
    <xf numFmtId="2" fontId="13" fillId="14" borderId="2" xfId="1" applyNumberFormat="1" applyFont="1" applyFill="1" applyBorder="1"/>
    <xf numFmtId="4" fontId="11" fillId="0" borderId="0" xfId="0" applyNumberFormat="1" applyFont="1" applyAlignment="1">
      <alignment vertical="top" wrapText="1"/>
    </xf>
    <xf numFmtId="4" fontId="15" fillId="0" borderId="2" xfId="0" applyNumberFormat="1" applyFont="1" applyBorder="1" applyAlignment="1">
      <alignment horizontal="center" vertical="center" wrapText="1"/>
    </xf>
    <xf numFmtId="4" fontId="13" fillId="13" borderId="2" xfId="1" applyNumberFormat="1" applyFont="1" applyFill="1" applyBorder="1" applyAlignment="1" applyProtection="1">
      <alignment horizontal="right"/>
    </xf>
    <xf numFmtId="4" fontId="13" fillId="0" borderId="2" xfId="1" applyNumberFormat="1" applyFont="1" applyBorder="1" applyAlignment="1" applyProtection="1">
      <alignment horizontal="right"/>
    </xf>
    <xf numFmtId="4" fontId="13" fillId="14" borderId="2" xfId="1" applyNumberFormat="1" applyFont="1" applyFill="1" applyBorder="1" applyAlignment="1" applyProtection="1">
      <alignment horizontal="right"/>
    </xf>
    <xf numFmtId="4" fontId="13" fillId="13" borderId="2" xfId="1" applyNumberFormat="1" applyFont="1" applyFill="1" applyBorder="1" applyAlignment="1" applyProtection="1">
      <alignment horizontal="right" wrapText="1"/>
    </xf>
    <xf numFmtId="4" fontId="15" fillId="0" borderId="2" xfId="1" applyNumberFormat="1" applyFont="1" applyBorder="1" applyAlignment="1" applyProtection="1">
      <alignment horizontal="right"/>
    </xf>
    <xf numFmtId="4" fontId="13" fillId="0" borderId="3" xfId="1" applyNumberFormat="1" applyFont="1" applyBorder="1" applyAlignment="1" applyProtection="1">
      <alignment horizontal="right"/>
    </xf>
    <xf numFmtId="4" fontId="13" fillId="14" borderId="3" xfId="1" applyNumberFormat="1" applyFont="1" applyFill="1" applyBorder="1" applyAlignment="1" applyProtection="1">
      <alignment horizontal="right"/>
    </xf>
    <xf numFmtId="4" fontId="15" fillId="0" borderId="3" xfId="1" applyNumberFormat="1" applyFont="1" applyBorder="1" applyAlignment="1" applyProtection="1">
      <alignment horizontal="right"/>
    </xf>
    <xf numFmtId="4" fontId="13" fillId="0" borderId="9" xfId="1" applyNumberFormat="1" applyFont="1" applyBorder="1" applyAlignment="1" applyProtection="1">
      <alignment horizontal="right"/>
    </xf>
    <xf numFmtId="4" fontId="15" fillId="2" borderId="2" xfId="1" applyNumberFormat="1" applyFont="1" applyFill="1" applyBorder="1" applyAlignment="1" applyProtection="1">
      <alignment horizontal="right"/>
    </xf>
    <xf numFmtId="4" fontId="15" fillId="0" borderId="8" xfId="1" applyNumberFormat="1" applyFont="1" applyBorder="1" applyAlignment="1" applyProtection="1">
      <alignment horizontal="right"/>
    </xf>
    <xf numFmtId="4" fontId="13" fillId="13" borderId="9" xfId="1" applyNumberFormat="1" applyFont="1" applyFill="1" applyBorder="1" applyAlignment="1" applyProtection="1">
      <alignment horizontal="right"/>
    </xf>
    <xf numFmtId="4" fontId="13" fillId="14" borderId="2" xfId="0" applyNumberFormat="1" applyFont="1" applyFill="1" applyBorder="1" applyAlignment="1">
      <alignment horizontal="right"/>
    </xf>
    <xf numFmtId="4" fontId="13" fillId="13" borderId="3" xfId="1" applyNumberFormat="1" applyFont="1" applyFill="1" applyBorder="1" applyAlignment="1" applyProtection="1">
      <alignment horizontal="right"/>
    </xf>
    <xf numFmtId="4" fontId="13" fillId="0" borderId="3" xfId="0" applyNumberFormat="1" applyFont="1" applyBorder="1" applyAlignment="1">
      <alignment horizontal="right"/>
    </xf>
    <xf numFmtId="4" fontId="13" fillId="13" borderId="2" xfId="0" applyNumberFormat="1" applyFont="1" applyFill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center"/>
    </xf>
    <xf numFmtId="4" fontId="13" fillId="0" borderId="2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right"/>
    </xf>
    <xf numFmtId="0" fontId="20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24" fillId="14" borderId="3" xfId="0" applyFont="1" applyFill="1" applyBorder="1" applyAlignment="1">
      <alignment wrapText="1"/>
    </xf>
    <xf numFmtId="4" fontId="24" fillId="14" borderId="3" xfId="1" applyNumberFormat="1" applyFont="1" applyFill="1" applyBorder="1" applyAlignment="1" applyProtection="1">
      <alignment horizontal="right"/>
    </xf>
    <xf numFmtId="2" fontId="24" fillId="14" borderId="3" xfId="1" applyNumberFormat="1" applyFont="1" applyFill="1" applyBorder="1" applyAlignment="1" applyProtection="1">
      <alignment horizontal="right"/>
    </xf>
    <xf numFmtId="1" fontId="24" fillId="14" borderId="3" xfId="1" applyNumberFormat="1" applyFont="1" applyFill="1" applyBorder="1" applyAlignment="1" applyProtection="1">
      <alignment horizontal="center"/>
    </xf>
    <xf numFmtId="1" fontId="24" fillId="14" borderId="2" xfId="1" applyNumberFormat="1" applyFont="1" applyFill="1" applyBorder="1" applyAlignment="1" applyProtection="1">
      <alignment horizontal="center"/>
    </xf>
    <xf numFmtId="0" fontId="27" fillId="0" borderId="2" xfId="0" applyFont="1" applyBorder="1" applyAlignment="1">
      <alignment wrapText="1"/>
    </xf>
    <xf numFmtId="4" fontId="13" fillId="14" borderId="9" xfId="1" applyNumberFormat="1" applyFont="1" applyFill="1" applyBorder="1" applyAlignment="1" applyProtection="1">
      <alignment horizontal="right"/>
    </xf>
    <xf numFmtId="2" fontId="13" fillId="14" borderId="9" xfId="1" applyNumberFormat="1" applyFont="1" applyFill="1" applyBorder="1" applyAlignment="1" applyProtection="1">
      <alignment horizontal="right"/>
    </xf>
    <xf numFmtId="1" fontId="13" fillId="14" borderId="9" xfId="1" applyNumberFormat="1" applyFont="1" applyFill="1" applyBorder="1" applyAlignment="1" applyProtection="1">
      <alignment horizontal="center"/>
    </xf>
    <xf numFmtId="4" fontId="13" fillId="0" borderId="0" xfId="0" applyNumberFormat="1" applyFont="1"/>
    <xf numFmtId="0" fontId="13" fillId="0" borderId="9" xfId="0" applyFont="1" applyBorder="1" applyAlignment="1">
      <alignment wrapText="1"/>
    </xf>
    <xf numFmtId="0" fontId="15" fillId="0" borderId="11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0" fontId="24" fillId="0" borderId="3" xfId="0" applyFont="1" applyBorder="1" applyAlignment="1">
      <alignment wrapText="1"/>
    </xf>
    <xf numFmtId="4" fontId="24" fillId="0" borderId="3" xfId="1" applyNumberFormat="1" applyFont="1" applyBorder="1" applyAlignment="1" applyProtection="1">
      <alignment horizontal="right"/>
    </xf>
    <xf numFmtId="2" fontId="24" fillId="0" borderId="3" xfId="1" applyNumberFormat="1" applyFont="1" applyBorder="1" applyAlignment="1" applyProtection="1">
      <alignment horizontal="right"/>
    </xf>
    <xf numFmtId="1" fontId="24" fillId="0" borderId="3" xfId="1" applyNumberFormat="1" applyFont="1" applyBorder="1" applyAlignment="1" applyProtection="1">
      <alignment horizontal="center"/>
    </xf>
    <xf numFmtId="1" fontId="24" fillId="0" borderId="2" xfId="1" applyNumberFormat="1" applyFont="1" applyBorder="1" applyAlignment="1" applyProtection="1">
      <alignment horizontal="center"/>
    </xf>
    <xf numFmtId="49" fontId="13" fillId="0" borderId="9" xfId="0" applyNumberFormat="1" applyFont="1" applyBorder="1" applyAlignment="1">
      <alignment horizontal="center" vertical="center"/>
    </xf>
    <xf numFmtId="166" fontId="28" fillId="0" borderId="5" xfId="1" applyNumberFormat="1" applyFont="1" applyBorder="1" applyAlignment="1" applyProtection="1">
      <alignment horizontal="center"/>
    </xf>
    <xf numFmtId="166" fontId="15" fillId="0" borderId="5" xfId="1" applyNumberFormat="1" applyFont="1" applyBorder="1" applyAlignment="1" applyProtection="1">
      <alignment horizontal="center"/>
    </xf>
    <xf numFmtId="166" fontId="15" fillId="0" borderId="3" xfId="1" applyNumberFormat="1" applyFont="1" applyBorder="1" applyAlignment="1" applyProtection="1">
      <alignment horizontal="center"/>
    </xf>
    <xf numFmtId="166" fontId="13" fillId="0" borderId="5" xfId="1" applyNumberFormat="1" applyFont="1" applyBorder="1" applyAlignment="1" applyProtection="1">
      <alignment horizontal="center"/>
    </xf>
    <xf numFmtId="166" fontId="13" fillId="0" borderId="3" xfId="1" applyNumberFormat="1" applyFont="1" applyBorder="1" applyAlignment="1" applyProtection="1">
      <alignment horizontal="center"/>
    </xf>
    <xf numFmtId="166" fontId="13" fillId="0" borderId="4" xfId="0" applyNumberFormat="1" applyFont="1" applyBorder="1" applyAlignment="1">
      <alignment horizontal="center"/>
    </xf>
    <xf numFmtId="166" fontId="15" fillId="0" borderId="6" xfId="1" applyNumberFormat="1" applyFont="1" applyBorder="1" applyAlignment="1" applyProtection="1">
      <alignment horizontal="center"/>
    </xf>
    <xf numFmtId="166" fontId="15" fillId="0" borderId="4" xfId="1" applyNumberFormat="1" applyFont="1" applyBorder="1" applyAlignment="1" applyProtection="1">
      <alignment horizontal="center"/>
    </xf>
    <xf numFmtId="166" fontId="13" fillId="0" borderId="4" xfId="1" applyNumberFormat="1" applyFont="1" applyBorder="1" applyAlignment="1" applyProtection="1">
      <alignment horizontal="center"/>
    </xf>
    <xf numFmtId="166" fontId="15" fillId="0" borderId="9" xfId="1" applyNumberFormat="1" applyFont="1" applyBorder="1" applyAlignment="1" applyProtection="1">
      <alignment horizontal="center"/>
    </xf>
    <xf numFmtId="166" fontId="15" fillId="0" borderId="5" xfId="0" applyNumberFormat="1" applyFont="1" applyBorder="1" applyAlignment="1">
      <alignment horizontal="center"/>
    </xf>
    <xf numFmtId="166" fontId="15" fillId="0" borderId="11" xfId="1" applyNumberFormat="1" applyFont="1" applyBorder="1" applyAlignment="1" applyProtection="1">
      <alignment horizontal="center"/>
    </xf>
    <xf numFmtId="166" fontId="13" fillId="0" borderId="5" xfId="1" applyNumberFormat="1" applyFont="1" applyBorder="1" applyAlignment="1" applyProtection="1">
      <alignment horizontal="center" wrapText="1"/>
    </xf>
    <xf numFmtId="166" fontId="15" fillId="0" borderId="3" xfId="1" applyNumberFormat="1" applyFont="1" applyBorder="1" applyProtection="1"/>
    <xf numFmtId="49" fontId="13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49" fontId="15" fillId="0" borderId="0" xfId="1" applyNumberFormat="1" applyFont="1" applyBorder="1" applyAlignment="1" applyProtection="1">
      <alignment horizontal="center"/>
    </xf>
    <xf numFmtId="0" fontId="25" fillId="0" borderId="0" xfId="0" applyFont="1" applyAlignment="1">
      <alignment horizontal="center"/>
    </xf>
    <xf numFmtId="4" fontId="13" fillId="14" borderId="3" xfId="0" applyNumberFormat="1" applyFont="1" applyFill="1" applyBorder="1" applyAlignment="1">
      <alignment horizontal="right"/>
    </xf>
    <xf numFmtId="2" fontId="13" fillId="14" borderId="3" xfId="1" applyNumberFormat="1" applyFont="1" applyFill="1" applyBorder="1"/>
    <xf numFmtId="1" fontId="13" fillId="14" borderId="3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13" fillId="14" borderId="10" xfId="0" applyFont="1" applyFill="1" applyBorder="1" applyAlignment="1">
      <alignment wrapText="1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/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0" fillId="0" borderId="9" xfId="0" applyBorder="1"/>
    <xf numFmtId="0" fontId="15" fillId="0" borderId="2" xfId="0" applyFont="1" applyBorder="1" applyAlignment="1">
      <alignment horizontal="right" wrapText="1"/>
    </xf>
    <xf numFmtId="166" fontId="15" fillId="0" borderId="2" xfId="1" applyNumberFormat="1" applyFont="1" applyBorder="1" applyAlignment="1" applyProtection="1">
      <alignment horizontal="center" vertical="center"/>
    </xf>
    <xf numFmtId="4" fontId="15" fillId="0" borderId="2" xfId="1" applyNumberFormat="1" applyFont="1" applyBorder="1" applyAlignment="1" applyProtection="1">
      <alignment horizontal="right" vertical="center"/>
    </xf>
    <xf numFmtId="2" fontId="15" fillId="0" borderId="2" xfId="1" applyNumberFormat="1" applyFont="1" applyBorder="1" applyAlignment="1" applyProtection="1">
      <alignment horizontal="right" vertic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15" borderId="2" xfId="0" applyFont="1" applyFill="1" applyBorder="1" applyAlignment="1">
      <alignment horizontal="center" vertical="center"/>
    </xf>
    <xf numFmtId="0" fontId="34" fillId="15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3" fontId="36" fillId="0" borderId="6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/>
    </xf>
    <xf numFmtId="3" fontId="36" fillId="0" borderId="0" xfId="0" applyNumberFormat="1" applyFont="1" applyAlignment="1">
      <alignment horizontal="center"/>
    </xf>
    <xf numFmtId="3" fontId="36" fillId="0" borderId="6" xfId="0" applyNumberFormat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3" fontId="37" fillId="15" borderId="2" xfId="0" applyNumberFormat="1" applyFont="1" applyFill="1" applyBorder="1" applyAlignment="1">
      <alignment horizontal="center"/>
    </xf>
    <xf numFmtId="0" fontId="38" fillId="0" borderId="0" xfId="26" applyFont="1"/>
    <xf numFmtId="0" fontId="39" fillId="0" borderId="0" xfId="26" applyFont="1"/>
    <xf numFmtId="0" fontId="38" fillId="0" borderId="0" xfId="0" applyFont="1"/>
    <xf numFmtId="0" fontId="40" fillId="0" borderId="0" xfId="26" applyFont="1"/>
    <xf numFmtId="0" fontId="41" fillId="0" borderId="0" xfId="26" applyFont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43" fillId="0" borderId="0" xfId="26" applyFont="1"/>
    <xf numFmtId="0" fontId="44" fillId="0" borderId="0" xfId="26" applyFont="1"/>
    <xf numFmtId="0" fontId="45" fillId="0" borderId="0" xfId="26" applyFont="1"/>
    <xf numFmtId="0" fontId="46" fillId="0" borderId="0" xfId="26" applyFont="1"/>
    <xf numFmtId="0" fontId="47" fillId="0" borderId="0" xfId="26" applyFont="1" applyAlignment="1">
      <alignment horizontal="right"/>
    </xf>
    <xf numFmtId="0" fontId="48" fillId="0" borderId="0" xfId="26" applyFont="1"/>
    <xf numFmtId="0" fontId="49" fillId="0" borderId="17" xfId="26" applyFont="1" applyBorder="1" applyAlignment="1">
      <alignment horizontal="center"/>
    </xf>
    <xf numFmtId="0" fontId="49" fillId="0" borderId="18" xfId="26" applyFont="1" applyBorder="1" applyAlignment="1">
      <alignment horizontal="center"/>
    </xf>
    <xf numFmtId="0" fontId="49" fillId="0" borderId="19" xfId="26" applyFont="1" applyBorder="1" applyAlignment="1">
      <alignment horizontal="center"/>
    </xf>
    <xf numFmtId="0" fontId="50" fillId="0" borderId="0" xfId="0" applyFont="1"/>
    <xf numFmtId="0" fontId="49" fillId="0" borderId="20" xfId="26" applyFont="1" applyBorder="1" applyAlignment="1">
      <alignment horizontal="center"/>
    </xf>
    <xf numFmtId="0" fontId="49" fillId="0" borderId="21" xfId="26" applyFont="1" applyBorder="1" applyAlignment="1">
      <alignment horizontal="center"/>
    </xf>
    <xf numFmtId="0" fontId="51" fillId="0" borderId="22" xfId="26" applyFont="1" applyBorder="1" applyAlignment="1">
      <alignment horizontal="center"/>
    </xf>
    <xf numFmtId="0" fontId="51" fillId="0" borderId="23" xfId="26" applyFont="1" applyBorder="1" applyAlignment="1">
      <alignment horizontal="center"/>
    </xf>
    <xf numFmtId="0" fontId="51" fillId="0" borderId="24" xfId="26" applyFont="1" applyBorder="1" applyAlignment="1">
      <alignment horizontal="center"/>
    </xf>
    <xf numFmtId="0" fontId="51" fillId="0" borderId="25" xfId="26" applyFont="1" applyBorder="1"/>
    <xf numFmtId="0" fontId="51" fillId="0" borderId="26" xfId="26" applyFont="1" applyBorder="1"/>
    <xf numFmtId="0" fontId="51" fillId="0" borderId="26" xfId="26" applyFont="1" applyBorder="1" applyAlignment="1">
      <alignment horizontal="center"/>
    </xf>
    <xf numFmtId="0" fontId="49" fillId="0" borderId="26" xfId="26" applyFont="1" applyBorder="1" applyAlignment="1">
      <alignment horizontal="center"/>
    </xf>
    <xf numFmtId="0" fontId="51" fillId="0" borderId="19" xfId="26" applyFont="1" applyBorder="1" applyAlignment="1">
      <alignment horizontal="center"/>
    </xf>
    <xf numFmtId="0" fontId="51" fillId="0" borderId="27" xfId="26" applyFont="1" applyBorder="1" applyAlignment="1">
      <alignment horizontal="center"/>
    </xf>
    <xf numFmtId="0" fontId="51" fillId="0" borderId="2" xfId="26" applyFont="1" applyBorder="1" applyAlignment="1">
      <alignment horizontal="center"/>
    </xf>
    <xf numFmtId="49" fontId="51" fillId="0" borderId="2" xfId="26" applyNumberFormat="1" applyFont="1" applyBorder="1" applyAlignment="1">
      <alignment horizontal="center"/>
    </xf>
    <xf numFmtId="0" fontId="51" fillId="0" borderId="2" xfId="26" applyFont="1" applyBorder="1" applyAlignment="1">
      <alignment horizontal="left"/>
    </xf>
    <xf numFmtId="3" fontId="51" fillId="0" borderId="20" xfId="26" applyNumberFormat="1" applyFont="1" applyBorder="1" applyAlignment="1">
      <alignment horizontal="right"/>
    </xf>
    <xf numFmtId="0" fontId="51" fillId="0" borderId="17" xfId="26" applyFont="1" applyBorder="1" applyAlignment="1">
      <alignment horizontal="center"/>
    </xf>
    <xf numFmtId="0" fontId="51" fillId="0" borderId="18" xfId="26" applyFont="1" applyBorder="1" applyAlignment="1">
      <alignment horizontal="center"/>
    </xf>
    <xf numFmtId="49" fontId="51" fillId="0" borderId="18" xfId="26" applyNumberFormat="1" applyFont="1" applyBorder="1" applyAlignment="1">
      <alignment horizontal="center"/>
    </xf>
    <xf numFmtId="0" fontId="49" fillId="0" borderId="18" xfId="26" applyFont="1" applyBorder="1" applyAlignment="1">
      <alignment horizontal="center"/>
    </xf>
    <xf numFmtId="3" fontId="49" fillId="0" borderId="28" xfId="26" applyNumberFormat="1" applyFont="1" applyBorder="1" applyAlignment="1">
      <alignment horizontal="right"/>
    </xf>
    <xf numFmtId="0" fontId="51" fillId="0" borderId="18" xfId="26" applyFont="1" applyBorder="1" applyAlignment="1">
      <alignment horizontal="left"/>
    </xf>
    <xf numFmtId="3" fontId="51" fillId="0" borderId="28" xfId="26" applyNumberFormat="1" applyFont="1" applyBorder="1" applyAlignment="1">
      <alignment horizontal="right"/>
    </xf>
    <xf numFmtId="4" fontId="48" fillId="0" borderId="0" xfId="26" applyNumberFormat="1" applyFont="1"/>
    <xf numFmtId="3" fontId="52" fillId="0" borderId="28" xfId="26" applyNumberFormat="1" applyFont="1" applyBorder="1" applyAlignment="1">
      <alignment horizontal="right"/>
    </xf>
    <xf numFmtId="0" fontId="51" fillId="0" borderId="25" xfId="26" applyFont="1" applyBorder="1" applyAlignment="1">
      <alignment horizontal="center"/>
    </xf>
    <xf numFmtId="49" fontId="51" fillId="0" borderId="26" xfId="26" applyNumberFormat="1" applyFont="1" applyBorder="1" applyAlignment="1">
      <alignment horizontal="center"/>
    </xf>
    <xf numFmtId="3" fontId="51" fillId="0" borderId="19" xfId="26" applyNumberFormat="1" applyFont="1" applyBorder="1" applyAlignment="1">
      <alignment horizontal="right"/>
    </xf>
    <xf numFmtId="49" fontId="51" fillId="0" borderId="23" xfId="26" applyNumberFormat="1" applyFont="1" applyBorder="1" applyAlignment="1">
      <alignment horizontal="center"/>
    </xf>
    <xf numFmtId="0" fontId="51" fillId="0" borderId="23" xfId="26" applyFont="1" applyBorder="1" applyAlignment="1">
      <alignment horizontal="left"/>
    </xf>
    <xf numFmtId="3" fontId="51" fillId="0" borderId="24" xfId="26" applyNumberFormat="1" applyFont="1" applyBorder="1" applyAlignment="1">
      <alignment horizontal="right"/>
    </xf>
    <xf numFmtId="0" fontId="51" fillId="0" borderId="17" xfId="26" applyFont="1" applyBorder="1"/>
    <xf numFmtId="0" fontId="51" fillId="0" borderId="18" xfId="26" applyFont="1" applyBorder="1"/>
    <xf numFmtId="168" fontId="53" fillId="0" borderId="0" xfId="26" applyNumberFormat="1" applyFont="1"/>
    <xf numFmtId="0" fontId="47" fillId="0" borderId="0" xfId="26" applyFont="1"/>
    <xf numFmtId="4" fontId="38" fillId="0" borderId="0" xfId="0" applyNumberFormat="1" applyFont="1"/>
    <xf numFmtId="169" fontId="38" fillId="0" borderId="0" xfId="0" applyNumberFormat="1" applyFont="1"/>
    <xf numFmtId="169" fontId="39" fillId="0" borderId="0" xfId="0" applyNumberFormat="1" applyFont="1"/>
    <xf numFmtId="4" fontId="39" fillId="0" borderId="0" xfId="0" applyNumberFormat="1" applyFont="1"/>
    <xf numFmtId="0" fontId="54" fillId="0" borderId="0" xfId="26" applyFont="1"/>
    <xf numFmtId="0" fontId="54" fillId="0" borderId="0" xfId="26" applyFont="1" applyAlignment="1">
      <alignment horizontal="center"/>
    </xf>
    <xf numFmtId="0" fontId="55" fillId="0" borderId="0" xfId="26" applyFont="1"/>
    <xf numFmtId="0" fontId="56" fillId="0" borderId="0" xfId="26" applyFont="1"/>
    <xf numFmtId="0" fontId="56" fillId="0" borderId="0" xfId="0" applyFont="1"/>
    <xf numFmtId="0" fontId="27" fillId="0" borderId="0" xfId="26" applyFont="1"/>
    <xf numFmtId="0" fontId="27" fillId="0" borderId="0" xfId="0" applyFont="1"/>
    <xf numFmtId="0" fontId="57" fillId="0" borderId="0" xfId="26" applyFont="1"/>
    <xf numFmtId="0" fontId="58" fillId="0" borderId="0" xfId="26" applyFont="1"/>
    <xf numFmtId="0" fontId="56" fillId="0" borderId="0" xfId="26" applyFont="1" applyAlignment="1">
      <alignment horizontal="center"/>
    </xf>
    <xf numFmtId="0" fontId="59" fillId="0" borderId="0" xfId="26" applyFont="1"/>
    <xf numFmtId="4" fontId="58" fillId="0" borderId="0" xfId="26" applyNumberFormat="1" applyFont="1" applyAlignment="1">
      <alignment horizontal="right"/>
    </xf>
    <xf numFmtId="40" fontId="58" fillId="0" borderId="0" xfId="26" applyNumberFormat="1" applyFont="1"/>
    <xf numFmtId="0" fontId="56" fillId="0" borderId="0" xfId="26" applyFont="1" applyAlignment="1">
      <alignment horizontal="right"/>
    </xf>
    <xf numFmtId="40" fontId="58" fillId="0" borderId="0" xfId="26" applyNumberFormat="1" applyFont="1" applyAlignment="1">
      <alignment horizontal="right"/>
    </xf>
    <xf numFmtId="2" fontId="58" fillId="0" borderId="0" xfId="26" applyNumberFormat="1" applyFont="1"/>
    <xf numFmtId="0" fontId="60" fillId="0" borderId="0" xfId="26" applyFont="1" applyAlignment="1">
      <alignment horizontal="center"/>
    </xf>
    <xf numFmtId="0" fontId="61" fillId="0" borderId="0" xfId="26" applyFont="1"/>
    <xf numFmtId="0" fontId="61" fillId="0" borderId="0" xfId="26" applyFont="1" applyAlignment="1">
      <alignment horizontal="center"/>
    </xf>
    <xf numFmtId="0" fontId="62" fillId="0" borderId="0" xfId="0" applyFont="1"/>
    <xf numFmtId="0" fontId="63" fillId="0" borderId="0" xfId="26" applyFont="1"/>
    <xf numFmtId="0" fontId="64" fillId="0" borderId="0" xfId="26" applyFont="1"/>
  </cellXfs>
  <cellStyles count="27">
    <cellStyle name="20% - akcent 1" xfId="2" xr:uid="{00000000-0005-0000-0000-000000000000}"/>
    <cellStyle name="20% - akcent 2" xfId="3" xr:uid="{00000000-0005-0000-0000-000001000000}"/>
    <cellStyle name="20% - akcent 3" xfId="4" xr:uid="{00000000-0005-0000-0000-000002000000}"/>
    <cellStyle name="20% - akcent 4" xfId="5" xr:uid="{00000000-0005-0000-0000-000003000000}"/>
    <cellStyle name="20% - akcent 5" xfId="6" xr:uid="{00000000-0005-0000-0000-000004000000}"/>
    <cellStyle name="20% - akcent 6" xfId="7" xr:uid="{00000000-0005-0000-0000-000005000000}"/>
    <cellStyle name="40% - akcent 1" xfId="8" xr:uid="{00000000-0005-0000-0000-000006000000}"/>
    <cellStyle name="40% - akcent 2" xfId="9" xr:uid="{00000000-0005-0000-0000-000007000000}"/>
    <cellStyle name="40% - akcent 3" xfId="10" xr:uid="{00000000-0005-0000-0000-000008000000}"/>
    <cellStyle name="40% - akcent 4" xfId="11" xr:uid="{00000000-0005-0000-0000-000009000000}"/>
    <cellStyle name="40% - akcent 5" xfId="12" xr:uid="{00000000-0005-0000-0000-00000A000000}"/>
    <cellStyle name="40% - akcent 6" xfId="13" xr:uid="{00000000-0005-0000-0000-00000B000000}"/>
    <cellStyle name="60% - akcent 1" xfId="14" xr:uid="{00000000-0005-0000-0000-00000C000000}"/>
    <cellStyle name="60% - akcent 2" xfId="15" xr:uid="{00000000-0005-0000-0000-00000D000000}"/>
    <cellStyle name="60% - akcent 3" xfId="16" xr:uid="{00000000-0005-0000-0000-00000E000000}"/>
    <cellStyle name="60% - akcent 4" xfId="17" xr:uid="{00000000-0005-0000-0000-00000F000000}"/>
    <cellStyle name="60% - akcent 5" xfId="18" xr:uid="{00000000-0005-0000-0000-000010000000}"/>
    <cellStyle name="60% - akcent 6" xfId="19" xr:uid="{00000000-0005-0000-0000-000011000000}"/>
    <cellStyle name="Dobre" xfId="20" xr:uid="{00000000-0005-0000-0000-000012000000}"/>
    <cellStyle name="Dziesiętny" xfId="1" builtinId="3"/>
    <cellStyle name="Heading1" xfId="21" xr:uid="{00000000-0005-0000-0000-000014000000}"/>
    <cellStyle name="Neutralne" xfId="22" xr:uid="{00000000-0005-0000-0000-000015000000}"/>
    <cellStyle name="Normalny" xfId="0" builtinId="0"/>
    <cellStyle name="Result" xfId="23" xr:uid="{00000000-0005-0000-0000-000017000000}"/>
    <cellStyle name="Result2" xfId="24" xr:uid="{00000000-0005-0000-0000-000018000000}"/>
    <cellStyle name="Tekst objaśnienia" xfId="26" builtinId="53"/>
    <cellStyle name="Złe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160920</xdr:colOff>
      <xdr:row>205</xdr:row>
      <xdr:rowOff>82440</xdr:rowOff>
    </xdr:from>
    <xdr:to>
      <xdr:col>3</xdr:col>
      <xdr:colOff>3931200</xdr:colOff>
      <xdr:row>205</xdr:row>
      <xdr:rowOff>315000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34680" y="40538160"/>
          <a:ext cx="3770280" cy="232560"/>
        </a:xfrm>
        <a:custGeom>
          <a:avLst/>
          <a:gdLst/>
          <a:ahLst/>
          <a:cxnLst/>
          <a:rect l="l" t="t" r="r" b="b"/>
          <a:pathLst>
            <a:path w="11582" h="893">
              <a:moveTo>
                <a:pt x="0" y="0"/>
              </a:moveTo>
              <a:lnTo>
                <a:pt x="11582" y="893"/>
              </a:lnTo>
            </a:path>
          </a:pathLst>
        </a:cu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42120</xdr:colOff>
      <xdr:row>205</xdr:row>
      <xdr:rowOff>49680</xdr:rowOff>
    </xdr:from>
    <xdr:to>
      <xdr:col>3</xdr:col>
      <xdr:colOff>3927240</xdr:colOff>
      <xdr:row>205</xdr:row>
      <xdr:rowOff>311040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2315880" y="40505400"/>
          <a:ext cx="3885120" cy="261360"/>
        </a:xfrm>
        <a:custGeom>
          <a:avLst/>
          <a:gdLst/>
          <a:ahLst/>
          <a:cxnLst/>
          <a:rect l="l" t="t" r="r" b="b"/>
          <a:pathLst>
            <a:path w="752" h="778">
              <a:moveTo>
                <a:pt x="0" y="0"/>
              </a:moveTo>
              <a:lnTo>
                <a:pt x="752" y="778"/>
              </a:lnTo>
            </a:path>
          </a:pathLst>
        </a:cu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03"/>
  <sheetViews>
    <sheetView tabSelected="1" zoomScaleNormal="100" workbookViewId="0">
      <selection activeCell="D2" sqref="D2"/>
    </sheetView>
  </sheetViews>
  <sheetFormatPr defaultRowHeight="14.25"/>
  <cols>
    <col min="1" max="1" width="2.625" style="1" customWidth="1"/>
    <col min="2" max="2" width="13.25" style="1" customWidth="1"/>
    <col min="3" max="3" width="13.5" style="1" customWidth="1"/>
    <col min="4" max="4" width="55.625" style="1" customWidth="1"/>
    <col min="5" max="5" width="14.5" style="65" customWidth="1"/>
    <col min="6" max="6" width="12.375" style="64" customWidth="1"/>
    <col min="7" max="7" width="12.625" style="3" customWidth="1"/>
    <col min="8" max="8" width="13.375" style="3" customWidth="1"/>
    <col min="9" max="9" width="13.125" style="4" customWidth="1"/>
    <col min="10" max="10" width="25.75" style="2" customWidth="1"/>
    <col min="11" max="11" width="12.625" style="2" customWidth="1"/>
    <col min="12" max="12" width="10.125" style="2" customWidth="1"/>
    <col min="13" max="13" width="11.5" style="2"/>
    <col min="14" max="14" width="9.5" style="2" customWidth="1"/>
    <col min="15" max="15" width="11" style="2" customWidth="1"/>
    <col min="16" max="16" width="10.625" style="2" customWidth="1"/>
    <col min="17" max="17" width="7.5" style="2" customWidth="1"/>
    <col min="18" max="18" width="12.375" style="2" customWidth="1"/>
    <col min="19" max="19" width="7" style="2" customWidth="1"/>
    <col min="20" max="20" width="14.125" style="2" customWidth="1"/>
    <col min="21" max="21" width="11.375" style="2" customWidth="1"/>
    <col min="22" max="22" width="12.625" style="2" customWidth="1"/>
    <col min="23" max="23" width="9.125" style="2" customWidth="1"/>
    <col min="24" max="24" width="11.25" style="2" customWidth="1"/>
    <col min="25" max="25" width="15.125" style="1" customWidth="1"/>
    <col min="26" max="257" width="8.5" style="1" customWidth="1"/>
    <col min="258" max="1025" width="8.5" customWidth="1"/>
  </cols>
  <sheetData>
    <row r="1" spans="1:9" ht="20.25" customHeight="1">
      <c r="A1" s="5"/>
      <c r="B1" s="5"/>
      <c r="C1" s="5"/>
      <c r="D1" s="6"/>
      <c r="E1" s="189" t="s">
        <v>176</v>
      </c>
      <c r="F1" s="189"/>
      <c r="G1" s="189"/>
      <c r="H1" s="7"/>
    </row>
    <row r="2" spans="1:9" ht="14.1" customHeight="1">
      <c r="A2" s="5"/>
      <c r="B2" s="5"/>
      <c r="C2" s="5"/>
      <c r="D2" s="6"/>
      <c r="E2" s="190" t="s">
        <v>177</v>
      </c>
      <c r="F2" s="190"/>
      <c r="G2" s="190"/>
      <c r="H2" s="7"/>
    </row>
    <row r="3" spans="1:9" ht="14.1" customHeight="1">
      <c r="A3" s="5"/>
      <c r="B3" s="5"/>
      <c r="C3" s="5"/>
      <c r="D3" s="6"/>
      <c r="E3" s="189" t="s">
        <v>178</v>
      </c>
      <c r="F3" s="189"/>
      <c r="G3" s="189"/>
      <c r="H3" s="7"/>
    </row>
    <row r="4" spans="1:9" ht="14.85" customHeight="1">
      <c r="A4" s="5"/>
      <c r="B4" s="5"/>
      <c r="C4" s="5"/>
      <c r="D4" s="6"/>
      <c r="E4" s="191" t="s">
        <v>179</v>
      </c>
      <c r="F4" s="191"/>
      <c r="G4" s="191"/>
      <c r="H4" s="7"/>
    </row>
    <row r="5" spans="1:9" ht="22.5" customHeight="1">
      <c r="A5" s="5"/>
      <c r="B5" s="5"/>
      <c r="C5" s="5"/>
      <c r="D5" s="6"/>
      <c r="E5" s="91"/>
      <c r="F5" s="73"/>
      <c r="G5" s="8"/>
      <c r="H5" s="7"/>
    </row>
    <row r="6" spans="1:9" ht="27" customHeight="1">
      <c r="A6" s="192" t="s">
        <v>117</v>
      </c>
      <c r="B6" s="192"/>
      <c r="C6" s="192"/>
      <c r="D6" s="192"/>
      <c r="E6" s="192"/>
      <c r="F6" s="192"/>
      <c r="G6" s="192"/>
      <c r="H6" s="192"/>
    </row>
    <row r="7" spans="1:9" ht="15.6" customHeight="1">
      <c r="A7" s="180" t="s">
        <v>92</v>
      </c>
      <c r="B7" s="180" t="s">
        <v>0</v>
      </c>
      <c r="C7" s="181" t="s">
        <v>1</v>
      </c>
      <c r="D7" s="180" t="s">
        <v>2</v>
      </c>
      <c r="E7" s="182" t="s">
        <v>3</v>
      </c>
      <c r="F7" s="182"/>
      <c r="G7" s="183" t="s">
        <v>4</v>
      </c>
      <c r="H7" s="183" t="s">
        <v>5</v>
      </c>
      <c r="I7" s="156"/>
    </row>
    <row r="8" spans="1:9" ht="13.5" customHeight="1">
      <c r="A8" s="180"/>
      <c r="B8" s="180"/>
      <c r="C8" s="181"/>
      <c r="D8" s="180"/>
      <c r="E8" s="182"/>
      <c r="F8" s="182"/>
      <c r="G8" s="183"/>
      <c r="H8" s="183"/>
      <c r="I8" s="156"/>
    </row>
    <row r="9" spans="1:9" ht="13.5" customHeight="1">
      <c r="A9" s="180"/>
      <c r="B9" s="180"/>
      <c r="C9" s="181"/>
      <c r="D9" s="180"/>
      <c r="E9" s="182"/>
      <c r="F9" s="182"/>
      <c r="G9" s="183"/>
      <c r="H9" s="183"/>
      <c r="I9" s="156"/>
    </row>
    <row r="10" spans="1:9" ht="26.25" customHeight="1">
      <c r="A10" s="180"/>
      <c r="B10" s="180"/>
      <c r="C10" s="181"/>
      <c r="D10" s="180"/>
      <c r="E10" s="92" t="s">
        <v>6</v>
      </c>
      <c r="F10" s="74" t="s">
        <v>7</v>
      </c>
      <c r="G10" s="183"/>
      <c r="H10" s="183"/>
      <c r="I10" s="156"/>
    </row>
    <row r="11" spans="1:9" ht="13.35" customHeight="1">
      <c r="A11" s="9" t="s">
        <v>8</v>
      </c>
      <c r="B11" s="10">
        <v>2</v>
      </c>
      <c r="C11" s="11">
        <v>3</v>
      </c>
      <c r="D11" s="10">
        <v>4</v>
      </c>
      <c r="E11" s="175">
        <v>5</v>
      </c>
      <c r="F11" s="175"/>
      <c r="G11" s="12">
        <v>6</v>
      </c>
      <c r="H11" s="13">
        <v>7</v>
      </c>
      <c r="I11" s="156"/>
    </row>
    <row r="12" spans="1:9" ht="12.75" customHeight="1">
      <c r="A12" s="14">
        <v>1</v>
      </c>
      <c r="B12" s="170" t="s">
        <v>9</v>
      </c>
      <c r="C12" s="142">
        <v>48276.88</v>
      </c>
      <c r="D12" s="17" t="s">
        <v>74</v>
      </c>
      <c r="E12" s="94">
        <v>7000</v>
      </c>
      <c r="F12" s="76">
        <v>0</v>
      </c>
      <c r="G12" s="18">
        <v>90003</v>
      </c>
      <c r="H12" s="18">
        <v>4210</v>
      </c>
      <c r="I12" s="157"/>
    </row>
    <row r="13" spans="1:9" ht="12.75" customHeight="1">
      <c r="A13" s="14"/>
      <c r="B13" s="170"/>
      <c r="C13" s="142"/>
      <c r="D13" s="17" t="s">
        <v>99</v>
      </c>
      <c r="E13" s="94">
        <v>6000</v>
      </c>
      <c r="F13" s="76">
        <v>0</v>
      </c>
      <c r="G13" s="18">
        <v>90003</v>
      </c>
      <c r="H13" s="18">
        <v>4170</v>
      </c>
      <c r="I13" s="157"/>
    </row>
    <row r="14" spans="1:9" ht="12.75" customHeight="1">
      <c r="A14" s="14"/>
      <c r="B14" s="170"/>
      <c r="C14" s="142"/>
      <c r="D14" s="15" t="s">
        <v>48</v>
      </c>
      <c r="E14" s="93">
        <v>17500</v>
      </c>
      <c r="F14" s="75">
        <v>0</v>
      </c>
      <c r="G14" s="16">
        <v>92109</v>
      </c>
      <c r="H14" s="16">
        <v>2800</v>
      </c>
      <c r="I14" s="157"/>
    </row>
    <row r="15" spans="1:9" ht="12.75" customHeight="1">
      <c r="A15" s="14"/>
      <c r="B15" s="170"/>
      <c r="C15" s="142"/>
      <c r="D15" s="15" t="s">
        <v>18</v>
      </c>
      <c r="E15" s="96">
        <v>4200</v>
      </c>
      <c r="F15" s="75">
        <v>0</v>
      </c>
      <c r="G15" s="16">
        <v>92109</v>
      </c>
      <c r="H15" s="16">
        <v>2800</v>
      </c>
      <c r="I15" s="157"/>
    </row>
    <row r="16" spans="1:9" ht="12.75" customHeight="1">
      <c r="A16" s="14"/>
      <c r="B16" s="170"/>
      <c r="C16" s="143"/>
      <c r="D16" s="17" t="s">
        <v>90</v>
      </c>
      <c r="E16" s="94">
        <v>10000</v>
      </c>
      <c r="F16" s="76">
        <v>0</v>
      </c>
      <c r="G16" s="18">
        <v>90015</v>
      </c>
      <c r="H16" s="18">
        <v>6050</v>
      </c>
      <c r="I16" s="157"/>
    </row>
    <row r="17" spans="1:12" ht="12.75" customHeight="1">
      <c r="A17" s="14"/>
      <c r="B17" s="170"/>
      <c r="C17" s="143"/>
      <c r="D17" s="123" t="s">
        <v>47</v>
      </c>
      <c r="E17" s="94">
        <v>1076.8800000000001</v>
      </c>
      <c r="F17" s="76">
        <v>0</v>
      </c>
      <c r="G17" s="18">
        <v>75412</v>
      </c>
      <c r="H17" s="18">
        <v>4210</v>
      </c>
      <c r="I17" s="157"/>
    </row>
    <row r="18" spans="1:12" ht="12.75" customHeight="1">
      <c r="A18" s="14"/>
      <c r="B18" s="170"/>
      <c r="C18" s="143"/>
      <c r="D18" s="17" t="s">
        <v>71</v>
      </c>
      <c r="E18" s="94">
        <v>2500</v>
      </c>
      <c r="F18" s="76">
        <v>0</v>
      </c>
      <c r="G18" s="18">
        <v>75075</v>
      </c>
      <c r="H18" s="18">
        <v>4210</v>
      </c>
      <c r="I18" s="157"/>
    </row>
    <row r="19" spans="1:12" ht="14.1" customHeight="1">
      <c r="A19" s="21"/>
      <c r="B19" s="21"/>
      <c r="C19" s="144"/>
      <c r="D19" s="23"/>
      <c r="E19" s="97">
        <f>SUM(E12:E18)</f>
        <v>48276.88</v>
      </c>
      <c r="F19" s="78">
        <f>SUM(F12:F18)</f>
        <v>0</v>
      </c>
      <c r="G19" s="24"/>
      <c r="H19" s="24"/>
      <c r="I19" s="157"/>
    </row>
    <row r="20" spans="1:12" ht="14.1" customHeight="1">
      <c r="A20" s="14">
        <v>2</v>
      </c>
      <c r="B20" s="170" t="s">
        <v>10</v>
      </c>
      <c r="C20" s="143">
        <v>66748.67</v>
      </c>
      <c r="D20" s="19" t="s">
        <v>72</v>
      </c>
      <c r="E20" s="94">
        <v>3000</v>
      </c>
      <c r="F20" s="76">
        <v>0</v>
      </c>
      <c r="G20" s="18">
        <v>90003</v>
      </c>
      <c r="H20" s="18">
        <v>4210</v>
      </c>
      <c r="I20" s="159"/>
    </row>
    <row r="21" spans="1:12" ht="13.5" customHeight="1">
      <c r="A21" s="14"/>
      <c r="B21" s="170"/>
      <c r="C21" s="145"/>
      <c r="D21" s="17" t="s">
        <v>44</v>
      </c>
      <c r="E21" s="94">
        <v>18000</v>
      </c>
      <c r="F21" s="76">
        <v>0</v>
      </c>
      <c r="G21" s="18">
        <v>90003</v>
      </c>
      <c r="H21" s="18">
        <v>4170</v>
      </c>
      <c r="I21" s="159"/>
    </row>
    <row r="22" spans="1:12" ht="12.75" customHeight="1">
      <c r="A22" s="14"/>
      <c r="B22" s="14"/>
      <c r="C22" s="145"/>
      <c r="D22" s="20" t="s">
        <v>11</v>
      </c>
      <c r="E22" s="93">
        <v>10000</v>
      </c>
      <c r="F22" s="75">
        <v>0</v>
      </c>
      <c r="G22" s="16">
        <v>92109</v>
      </c>
      <c r="H22" s="16">
        <v>2800</v>
      </c>
      <c r="I22" s="158"/>
      <c r="L22" s="2" t="s">
        <v>12</v>
      </c>
    </row>
    <row r="23" spans="1:12" ht="12.75" customHeight="1">
      <c r="A23" s="14"/>
      <c r="B23" s="14"/>
      <c r="C23" s="145"/>
      <c r="D23" s="20" t="s">
        <v>153</v>
      </c>
      <c r="E23" s="93">
        <v>6000</v>
      </c>
      <c r="F23" s="75">
        <v>0</v>
      </c>
      <c r="G23" s="16">
        <v>92109</v>
      </c>
      <c r="H23" s="16">
        <v>2800</v>
      </c>
      <c r="I23" s="158"/>
    </row>
    <row r="24" spans="1:12" ht="12.75" customHeight="1">
      <c r="A24" s="14"/>
      <c r="B24" s="14"/>
      <c r="C24" s="145"/>
      <c r="D24" s="15" t="s">
        <v>151</v>
      </c>
      <c r="E24" s="93">
        <v>9548.67</v>
      </c>
      <c r="F24" s="75">
        <v>0</v>
      </c>
      <c r="G24" s="16">
        <v>92601</v>
      </c>
      <c r="H24" s="16">
        <v>2800</v>
      </c>
      <c r="I24" s="158"/>
    </row>
    <row r="25" spans="1:12" ht="12.75" customHeight="1">
      <c r="A25" s="14"/>
      <c r="B25" s="14"/>
      <c r="C25" s="145"/>
      <c r="D25" s="17" t="s">
        <v>154</v>
      </c>
      <c r="E25" s="94">
        <v>15000</v>
      </c>
      <c r="F25" s="76">
        <v>0</v>
      </c>
      <c r="G25" s="18">
        <v>60016</v>
      </c>
      <c r="H25" s="18">
        <v>4300</v>
      </c>
      <c r="I25" s="158"/>
    </row>
    <row r="26" spans="1:12" ht="13.5" customHeight="1">
      <c r="A26" s="14"/>
      <c r="B26" s="14"/>
      <c r="C26" s="145"/>
      <c r="D26" s="17" t="s">
        <v>152</v>
      </c>
      <c r="E26" s="94">
        <v>5200</v>
      </c>
      <c r="F26" s="76">
        <v>0</v>
      </c>
      <c r="G26" s="18">
        <v>75412</v>
      </c>
      <c r="H26" s="18">
        <v>4210</v>
      </c>
      <c r="I26" s="159"/>
    </row>
    <row r="27" spans="1:12" ht="13.5" customHeight="1">
      <c r="A27" s="22"/>
      <c r="B27" s="21"/>
      <c r="C27" s="146"/>
      <c r="D27" s="23"/>
      <c r="E27" s="97">
        <f>SUM(E20:E26)</f>
        <v>66748.67</v>
      </c>
      <c r="F27" s="78">
        <f>SUM(F20:F26)</f>
        <v>0</v>
      </c>
      <c r="G27" s="24"/>
      <c r="H27" s="24"/>
      <c r="I27" s="159"/>
    </row>
    <row r="28" spans="1:12" ht="14.25" customHeight="1">
      <c r="A28" s="14">
        <v>3</v>
      </c>
      <c r="B28" s="170" t="s">
        <v>13</v>
      </c>
      <c r="C28" s="143">
        <v>72783.28</v>
      </c>
      <c r="D28" s="19" t="s">
        <v>119</v>
      </c>
      <c r="E28" s="94">
        <v>43000</v>
      </c>
      <c r="F28" s="76">
        <v>0</v>
      </c>
      <c r="G28" s="18">
        <v>90003</v>
      </c>
      <c r="H28" s="18">
        <v>4210</v>
      </c>
      <c r="I28" s="2"/>
    </row>
    <row r="29" spans="1:12" ht="13.5" customHeight="1">
      <c r="A29" s="14"/>
      <c r="B29" s="170"/>
      <c r="C29" s="143"/>
      <c r="D29" s="19" t="s">
        <v>124</v>
      </c>
      <c r="E29" s="94">
        <v>1900</v>
      </c>
      <c r="F29" s="76">
        <v>0</v>
      </c>
      <c r="G29" s="18">
        <v>75075</v>
      </c>
      <c r="H29" s="18">
        <v>4300</v>
      </c>
      <c r="I29" s="2"/>
    </row>
    <row r="30" spans="1:12" ht="13.5" customHeight="1">
      <c r="A30" s="14"/>
      <c r="B30" s="170"/>
      <c r="C30" s="143"/>
      <c r="D30" s="68" t="s">
        <v>120</v>
      </c>
      <c r="E30" s="95">
        <v>27883.279999999999</v>
      </c>
      <c r="F30" s="77">
        <v>0</v>
      </c>
      <c r="G30" s="67">
        <v>90095</v>
      </c>
      <c r="H30" s="67">
        <v>2800</v>
      </c>
      <c r="I30" s="2"/>
    </row>
    <row r="31" spans="1:12" ht="14.85" customHeight="1">
      <c r="A31" s="22"/>
      <c r="B31" s="21"/>
      <c r="C31" s="147"/>
      <c r="D31" s="25"/>
      <c r="E31" s="97">
        <f>SUM(E28:E30)</f>
        <v>72783.28</v>
      </c>
      <c r="F31" s="78">
        <f>SUM(F28:F30)</f>
        <v>0</v>
      </c>
      <c r="G31" s="24"/>
      <c r="H31" s="24"/>
      <c r="I31" s="2"/>
    </row>
    <row r="32" spans="1:12" ht="13.5" customHeight="1">
      <c r="A32" s="14">
        <v>4</v>
      </c>
      <c r="B32" s="170" t="s">
        <v>14</v>
      </c>
      <c r="C32" s="143">
        <v>65497.59</v>
      </c>
      <c r="D32" s="28" t="s">
        <v>74</v>
      </c>
      <c r="E32" s="98">
        <v>30000</v>
      </c>
      <c r="F32" s="79">
        <v>0</v>
      </c>
      <c r="G32" s="29">
        <v>90003</v>
      </c>
      <c r="H32" s="18">
        <v>4210</v>
      </c>
      <c r="I32" s="2"/>
    </row>
    <row r="33" spans="1:9" ht="14.25" customHeight="1">
      <c r="A33" s="14"/>
      <c r="B33" s="170"/>
      <c r="C33" s="143"/>
      <c r="D33" s="69" t="s">
        <v>94</v>
      </c>
      <c r="E33" s="99">
        <v>35497.589999999997</v>
      </c>
      <c r="F33" s="80">
        <v>0</v>
      </c>
      <c r="G33" s="70">
        <v>92109</v>
      </c>
      <c r="H33" s="67">
        <v>2800</v>
      </c>
      <c r="I33" s="2"/>
    </row>
    <row r="34" spans="1:9" ht="15.75" customHeight="1">
      <c r="A34" s="21"/>
      <c r="B34" s="21"/>
      <c r="C34" s="149"/>
      <c r="D34" s="23"/>
      <c r="E34" s="100">
        <f>SUM(E32:E33)</f>
        <v>65497.59</v>
      </c>
      <c r="F34" s="81">
        <f>SUM(F32:F33)</f>
        <v>0</v>
      </c>
      <c r="G34" s="45"/>
      <c r="H34" s="45"/>
      <c r="I34" s="2"/>
    </row>
    <row r="35" spans="1:9" ht="12.75" customHeight="1">
      <c r="A35" s="14">
        <v>5</v>
      </c>
      <c r="B35" s="170" t="s">
        <v>15</v>
      </c>
      <c r="C35" s="143">
        <v>65276.81</v>
      </c>
      <c r="D35" s="30" t="s">
        <v>106</v>
      </c>
      <c r="E35" s="98">
        <v>13000</v>
      </c>
      <c r="F35" s="79">
        <v>0</v>
      </c>
      <c r="G35" s="29">
        <v>90003</v>
      </c>
      <c r="H35" s="18">
        <v>4210</v>
      </c>
      <c r="I35" s="2"/>
    </row>
    <row r="36" spans="1:9" ht="12.75" customHeight="1">
      <c r="A36" s="14"/>
      <c r="B36" s="170"/>
      <c r="C36" s="143"/>
      <c r="D36" s="30" t="s">
        <v>99</v>
      </c>
      <c r="E36" s="98">
        <v>11000</v>
      </c>
      <c r="F36" s="79">
        <v>0</v>
      </c>
      <c r="G36" s="29">
        <v>90003</v>
      </c>
      <c r="H36" s="18">
        <v>4170</v>
      </c>
      <c r="I36" s="2"/>
    </row>
    <row r="37" spans="1:9" ht="12.75" customHeight="1">
      <c r="A37" s="14"/>
      <c r="B37" s="170"/>
      <c r="C37" s="143"/>
      <c r="D37" s="19" t="s">
        <v>83</v>
      </c>
      <c r="E37" s="94">
        <v>6000</v>
      </c>
      <c r="F37" s="76">
        <v>0</v>
      </c>
      <c r="G37" s="18">
        <v>75412</v>
      </c>
      <c r="H37" s="18">
        <v>4210</v>
      </c>
      <c r="I37" s="2"/>
    </row>
    <row r="38" spans="1:9" ht="12.75" customHeight="1">
      <c r="A38" s="14"/>
      <c r="B38" s="170"/>
      <c r="C38" s="143"/>
      <c r="D38" s="19" t="s">
        <v>71</v>
      </c>
      <c r="E38" s="94">
        <v>2000</v>
      </c>
      <c r="F38" s="76">
        <v>0</v>
      </c>
      <c r="G38" s="18">
        <v>75075</v>
      </c>
      <c r="H38" s="18">
        <v>4170</v>
      </c>
      <c r="I38" s="2"/>
    </row>
    <row r="39" spans="1:9" ht="12.75" customHeight="1">
      <c r="A39" s="14"/>
      <c r="B39" s="170"/>
      <c r="C39" s="143"/>
      <c r="D39" s="19" t="s">
        <v>172</v>
      </c>
      <c r="E39" s="94">
        <v>5000</v>
      </c>
      <c r="F39" s="76">
        <v>0</v>
      </c>
      <c r="G39" s="18">
        <v>90015</v>
      </c>
      <c r="H39" s="18">
        <v>6050</v>
      </c>
      <c r="I39" s="2"/>
    </row>
    <row r="40" spans="1:9" ht="12.75" customHeight="1">
      <c r="A40" s="14"/>
      <c r="B40" s="170"/>
      <c r="C40" s="143"/>
      <c r="D40" s="68" t="s">
        <v>107</v>
      </c>
      <c r="E40" s="95">
        <v>18000</v>
      </c>
      <c r="F40" s="77">
        <v>0</v>
      </c>
      <c r="G40" s="67">
        <v>92109</v>
      </c>
      <c r="H40" s="67">
        <v>2800</v>
      </c>
      <c r="I40" s="2"/>
    </row>
    <row r="41" spans="1:9" ht="12.75" customHeight="1">
      <c r="A41" s="14"/>
      <c r="B41" s="170"/>
      <c r="C41" s="143"/>
      <c r="D41" s="68" t="s">
        <v>108</v>
      </c>
      <c r="E41" s="95">
        <v>5000</v>
      </c>
      <c r="F41" s="77">
        <v>0</v>
      </c>
      <c r="G41" s="67">
        <v>92601</v>
      </c>
      <c r="H41" s="67">
        <v>2800</v>
      </c>
      <c r="I41" s="2"/>
    </row>
    <row r="42" spans="1:9" ht="14.25" customHeight="1">
      <c r="A42" s="14"/>
      <c r="B42" s="170"/>
      <c r="C42" s="143"/>
      <c r="D42" s="15" t="s">
        <v>17</v>
      </c>
      <c r="E42" s="93">
        <v>5276.81</v>
      </c>
      <c r="F42" s="75">
        <v>0</v>
      </c>
      <c r="G42" s="16">
        <v>92109</v>
      </c>
      <c r="H42" s="16">
        <v>2800</v>
      </c>
      <c r="I42" s="2"/>
    </row>
    <row r="43" spans="1:9" ht="13.5" customHeight="1">
      <c r="A43" s="31"/>
      <c r="B43" s="21"/>
      <c r="C43" s="149"/>
      <c r="D43" s="23"/>
      <c r="E43" s="97">
        <f>SUM(E35:E42)</f>
        <v>65276.81</v>
      </c>
      <c r="F43" s="78">
        <f>SUM(F35:F42)</f>
        <v>0</v>
      </c>
      <c r="G43" s="24"/>
      <c r="H43" s="24"/>
      <c r="I43" s="2"/>
    </row>
    <row r="44" spans="1:9" ht="12.75" customHeight="1">
      <c r="A44" s="14">
        <v>6</v>
      </c>
      <c r="B44" s="170" t="s">
        <v>19</v>
      </c>
      <c r="C44" s="143">
        <v>38562.629999999997</v>
      </c>
      <c r="D44" s="19" t="s">
        <v>147</v>
      </c>
      <c r="E44" s="94">
        <v>17000</v>
      </c>
      <c r="F44" s="76">
        <v>0</v>
      </c>
      <c r="G44" s="18">
        <v>90003</v>
      </c>
      <c r="H44" s="18">
        <v>4210</v>
      </c>
      <c r="I44" s="2"/>
    </row>
    <row r="45" spans="1:9" ht="14.25" customHeight="1">
      <c r="A45" s="14"/>
      <c r="B45" s="170"/>
      <c r="C45" s="143"/>
      <c r="D45" s="66" t="s">
        <v>146</v>
      </c>
      <c r="E45" s="95">
        <v>14562.63</v>
      </c>
      <c r="F45" s="77">
        <v>0</v>
      </c>
      <c r="G45" s="67">
        <v>92109</v>
      </c>
      <c r="H45" s="67">
        <v>2800</v>
      </c>
      <c r="I45" s="2"/>
    </row>
    <row r="46" spans="1:9" ht="12.75" customHeight="1">
      <c r="A46" s="14"/>
      <c r="B46" s="170"/>
      <c r="C46" s="143"/>
      <c r="D46" s="17" t="s">
        <v>100</v>
      </c>
      <c r="E46" s="94">
        <v>7000</v>
      </c>
      <c r="F46" s="76">
        <v>0</v>
      </c>
      <c r="G46" s="18">
        <v>75412</v>
      </c>
      <c r="H46" s="18">
        <v>4210</v>
      </c>
      <c r="I46" s="2"/>
    </row>
    <row r="47" spans="1:9" ht="13.5" customHeight="1">
      <c r="A47" s="31"/>
      <c r="B47" s="21"/>
      <c r="C47" s="150"/>
      <c r="D47" s="25"/>
      <c r="E47" s="97">
        <f>SUM(E44:E46)</f>
        <v>38562.629999999997</v>
      </c>
      <c r="F47" s="78">
        <f>SUM(F44:F46)</f>
        <v>0</v>
      </c>
      <c r="G47" s="24"/>
      <c r="H47" s="24"/>
      <c r="I47" s="2"/>
    </row>
    <row r="48" spans="1:9" ht="12.75" customHeight="1">
      <c r="A48" s="14">
        <v>7</v>
      </c>
      <c r="B48" s="170" t="s">
        <v>20</v>
      </c>
      <c r="C48" s="143">
        <v>73592.800000000003</v>
      </c>
      <c r="D48" s="19" t="s">
        <v>44</v>
      </c>
      <c r="E48" s="94">
        <v>30000</v>
      </c>
      <c r="F48" s="76">
        <v>0</v>
      </c>
      <c r="G48" s="18">
        <v>90003</v>
      </c>
      <c r="H48" s="18">
        <v>4210</v>
      </c>
      <c r="I48" s="2"/>
    </row>
    <row r="49" spans="1:9" ht="12.75" customHeight="1">
      <c r="A49" s="14"/>
      <c r="B49" s="170"/>
      <c r="C49" s="143"/>
      <c r="D49" s="19" t="s">
        <v>102</v>
      </c>
      <c r="E49" s="94">
        <v>14000</v>
      </c>
      <c r="F49" s="76">
        <v>0</v>
      </c>
      <c r="G49" s="18">
        <v>90003</v>
      </c>
      <c r="H49" s="18">
        <v>4170</v>
      </c>
      <c r="I49" s="2"/>
    </row>
    <row r="50" spans="1:9" ht="12.75" customHeight="1">
      <c r="A50" s="14"/>
      <c r="B50" s="170"/>
      <c r="C50" s="143"/>
      <c r="D50" s="19" t="s">
        <v>84</v>
      </c>
      <c r="E50" s="94">
        <v>3000</v>
      </c>
      <c r="F50" s="76">
        <v>0</v>
      </c>
      <c r="G50" s="18">
        <v>75412</v>
      </c>
      <c r="H50" s="18">
        <v>4210</v>
      </c>
      <c r="I50" s="2"/>
    </row>
    <row r="51" spans="1:9" ht="12.75" customHeight="1">
      <c r="A51" s="14"/>
      <c r="B51" s="170"/>
      <c r="C51" s="143"/>
      <c r="D51" s="20" t="s">
        <v>11</v>
      </c>
      <c r="E51" s="93">
        <v>15000</v>
      </c>
      <c r="F51" s="75">
        <v>0</v>
      </c>
      <c r="G51" s="16">
        <v>92109</v>
      </c>
      <c r="H51" s="16">
        <v>2800</v>
      </c>
      <c r="I51" s="2"/>
    </row>
    <row r="52" spans="1:9" ht="12.75" customHeight="1">
      <c r="A52" s="14"/>
      <c r="B52" s="170"/>
      <c r="C52" s="143"/>
      <c r="D52" s="20" t="s">
        <v>101</v>
      </c>
      <c r="E52" s="93">
        <v>3500</v>
      </c>
      <c r="F52" s="75">
        <v>0</v>
      </c>
      <c r="G52" s="16">
        <v>92109</v>
      </c>
      <c r="H52" s="16">
        <v>2800</v>
      </c>
      <c r="I52" s="2"/>
    </row>
    <row r="53" spans="1:9" ht="26.25" customHeight="1">
      <c r="A53" s="14"/>
      <c r="B53" s="170"/>
      <c r="C53" s="143"/>
      <c r="D53" s="15" t="s">
        <v>89</v>
      </c>
      <c r="E53" s="93">
        <v>8092.8</v>
      </c>
      <c r="F53" s="75">
        <v>0</v>
      </c>
      <c r="G53" s="16">
        <v>92601</v>
      </c>
      <c r="H53" s="16">
        <v>2800</v>
      </c>
      <c r="I53" s="2"/>
    </row>
    <row r="54" spans="1:9" ht="12.75" customHeight="1">
      <c r="A54" s="31"/>
      <c r="B54" s="31"/>
      <c r="C54" s="144"/>
      <c r="D54" s="32"/>
      <c r="E54" s="102">
        <f>SUM(E48:E53)</f>
        <v>73592.800000000003</v>
      </c>
      <c r="F54" s="83">
        <f>SUM(F48:F53)</f>
        <v>0</v>
      </c>
      <c r="G54" s="33"/>
      <c r="H54" s="33"/>
      <c r="I54" s="2"/>
    </row>
    <row r="55" spans="1:9" ht="13.5" customHeight="1">
      <c r="A55" s="14">
        <v>8</v>
      </c>
      <c r="B55" s="170" t="s">
        <v>21</v>
      </c>
      <c r="C55" s="143">
        <v>41211.97</v>
      </c>
      <c r="D55" s="17" t="s">
        <v>16</v>
      </c>
      <c r="E55" s="94">
        <v>10000</v>
      </c>
      <c r="F55" s="76">
        <v>0</v>
      </c>
      <c r="G55" s="18">
        <v>90003</v>
      </c>
      <c r="H55" s="18">
        <v>4210</v>
      </c>
      <c r="I55" s="2"/>
    </row>
    <row r="56" spans="1:9" ht="13.5" customHeight="1">
      <c r="A56" s="14"/>
      <c r="B56" s="170"/>
      <c r="C56" s="143"/>
      <c r="D56" s="17" t="s">
        <v>144</v>
      </c>
      <c r="E56" s="94">
        <v>1000</v>
      </c>
      <c r="F56" s="76">
        <v>0</v>
      </c>
      <c r="G56" s="18">
        <v>75412</v>
      </c>
      <c r="H56" s="18">
        <v>4210</v>
      </c>
      <c r="I56" s="2"/>
    </row>
    <row r="57" spans="1:9" ht="13.5" customHeight="1">
      <c r="A57" s="14"/>
      <c r="B57" s="170"/>
      <c r="C57" s="143"/>
      <c r="D57" s="20" t="s">
        <v>17</v>
      </c>
      <c r="E57" s="93">
        <v>8000</v>
      </c>
      <c r="F57" s="75">
        <v>0</v>
      </c>
      <c r="G57" s="16">
        <v>92109</v>
      </c>
      <c r="H57" s="16">
        <v>2800</v>
      </c>
      <c r="I57" s="2"/>
    </row>
    <row r="58" spans="1:9" ht="13.5" customHeight="1">
      <c r="A58" s="14"/>
      <c r="B58" s="170"/>
      <c r="C58" s="143"/>
      <c r="D58" s="20" t="s">
        <v>145</v>
      </c>
      <c r="E58" s="104">
        <v>4211.97</v>
      </c>
      <c r="F58" s="85">
        <v>0</v>
      </c>
      <c r="G58" s="38">
        <v>92109</v>
      </c>
      <c r="H58" s="16">
        <v>2800</v>
      </c>
      <c r="I58" s="2"/>
    </row>
    <row r="59" spans="1:9" ht="13.5" customHeight="1">
      <c r="A59" s="14"/>
      <c r="B59" s="170"/>
      <c r="C59" s="143"/>
      <c r="D59" s="20" t="s">
        <v>122</v>
      </c>
      <c r="E59" s="104">
        <v>18000</v>
      </c>
      <c r="F59" s="85">
        <v>0</v>
      </c>
      <c r="G59" s="38">
        <v>92109</v>
      </c>
      <c r="H59" s="16">
        <v>2800</v>
      </c>
      <c r="I59" s="2"/>
    </row>
    <row r="60" spans="1:9" ht="12.75" customHeight="1">
      <c r="A60" s="31"/>
      <c r="B60" s="170"/>
      <c r="C60" s="143"/>
      <c r="D60" s="34"/>
      <c r="E60" s="103">
        <f>SUM(E55:E59)</f>
        <v>41211.97</v>
      </c>
      <c r="F60" s="84">
        <f>SUM(F55:F59)</f>
        <v>0</v>
      </c>
      <c r="G60" s="35"/>
      <c r="H60" s="18"/>
      <c r="I60" s="2"/>
    </row>
    <row r="61" spans="1:9" ht="12.75" customHeight="1">
      <c r="A61" s="36">
        <v>9</v>
      </c>
      <c r="B61" s="171" t="s">
        <v>22</v>
      </c>
      <c r="C61" s="151">
        <v>20826.759999999998</v>
      </c>
      <c r="D61" s="19" t="s">
        <v>134</v>
      </c>
      <c r="E61" s="94">
        <v>15000</v>
      </c>
      <c r="F61" s="76">
        <v>0</v>
      </c>
      <c r="G61" s="18">
        <v>90003</v>
      </c>
      <c r="H61" s="18">
        <v>4210</v>
      </c>
      <c r="I61" s="2"/>
    </row>
    <row r="62" spans="1:9" ht="12.75" customHeight="1">
      <c r="A62" s="36"/>
      <c r="B62" s="172"/>
      <c r="C62" s="148"/>
      <c r="D62" s="68" t="s">
        <v>48</v>
      </c>
      <c r="E62" s="105">
        <v>3000</v>
      </c>
      <c r="F62" s="90">
        <v>0</v>
      </c>
      <c r="G62" s="72">
        <v>92109</v>
      </c>
      <c r="H62" s="72">
        <v>2800</v>
      </c>
      <c r="I62" s="2"/>
    </row>
    <row r="63" spans="1:9" ht="12.75" customHeight="1">
      <c r="A63" s="36"/>
      <c r="B63" s="172"/>
      <c r="C63" s="148"/>
      <c r="D63" s="71" t="s">
        <v>133</v>
      </c>
      <c r="E63" s="163">
        <v>2826.76</v>
      </c>
      <c r="F63" s="164">
        <v>0</v>
      </c>
      <c r="G63" s="165">
        <v>90095</v>
      </c>
      <c r="H63" s="165">
        <v>2800</v>
      </c>
      <c r="I63" s="2"/>
    </row>
    <row r="64" spans="1:9" ht="13.5" customHeight="1">
      <c r="A64" s="31"/>
      <c r="B64" s="31"/>
      <c r="C64" s="144"/>
      <c r="D64" s="23"/>
      <c r="E64" s="100">
        <f>SUM(E61:E63)</f>
        <v>20826.760000000002</v>
      </c>
      <c r="F64" s="81">
        <f>SUM(F61:F63)</f>
        <v>0</v>
      </c>
      <c r="G64" s="45"/>
      <c r="H64" s="45"/>
      <c r="I64" s="2"/>
    </row>
    <row r="65" spans="1:9" ht="12.75" customHeight="1">
      <c r="A65" s="14">
        <v>10</v>
      </c>
      <c r="B65" s="170" t="s">
        <v>24</v>
      </c>
      <c r="C65" s="143">
        <v>72562.5</v>
      </c>
      <c r="D65" s="28" t="s">
        <v>16</v>
      </c>
      <c r="E65" s="98">
        <v>19000</v>
      </c>
      <c r="F65" s="79">
        <v>0</v>
      </c>
      <c r="G65" s="29">
        <v>90003</v>
      </c>
      <c r="H65" s="18">
        <v>4210</v>
      </c>
      <c r="I65" s="157"/>
    </row>
    <row r="66" spans="1:9" ht="12.75" customHeight="1">
      <c r="A66" s="14"/>
      <c r="B66" s="170"/>
      <c r="C66" s="143"/>
      <c r="D66" s="28" t="s">
        <v>125</v>
      </c>
      <c r="E66" s="98">
        <v>1000</v>
      </c>
      <c r="F66" s="79">
        <v>0</v>
      </c>
      <c r="G66" s="29">
        <v>75412</v>
      </c>
      <c r="H66" s="18">
        <v>4210</v>
      </c>
      <c r="I66" s="2"/>
    </row>
    <row r="67" spans="1:9" ht="12.75" customHeight="1">
      <c r="A67" s="14"/>
      <c r="B67" s="170"/>
      <c r="C67" s="143"/>
      <c r="D67" s="28" t="s">
        <v>128</v>
      </c>
      <c r="E67" s="98">
        <v>3500</v>
      </c>
      <c r="F67" s="79">
        <v>0</v>
      </c>
      <c r="G67" s="29">
        <v>75495</v>
      </c>
      <c r="H67" s="18">
        <v>4300</v>
      </c>
      <c r="I67" s="2"/>
    </row>
    <row r="68" spans="1:9" ht="12.75" customHeight="1">
      <c r="A68" s="14"/>
      <c r="B68" s="170"/>
      <c r="C68" s="143"/>
      <c r="D68" s="28" t="s">
        <v>127</v>
      </c>
      <c r="E68" s="98">
        <v>16500</v>
      </c>
      <c r="F68" s="79">
        <v>0</v>
      </c>
      <c r="G68" s="29">
        <v>90015</v>
      </c>
      <c r="H68" s="18">
        <v>6050</v>
      </c>
      <c r="I68" s="2"/>
    </row>
    <row r="69" spans="1:9" ht="12.75" customHeight="1">
      <c r="A69" s="14"/>
      <c r="B69" s="14"/>
      <c r="C69" s="143"/>
      <c r="D69" s="20" t="s">
        <v>11</v>
      </c>
      <c r="E69" s="93">
        <v>27000</v>
      </c>
      <c r="F69" s="75">
        <v>0</v>
      </c>
      <c r="G69" s="16">
        <v>92109</v>
      </c>
      <c r="H69" s="16">
        <v>2800</v>
      </c>
      <c r="I69" s="2"/>
    </row>
    <row r="70" spans="1:9" ht="12.75" customHeight="1">
      <c r="A70" s="14"/>
      <c r="B70" s="14"/>
      <c r="C70" s="143"/>
      <c r="D70" s="20" t="s">
        <v>122</v>
      </c>
      <c r="E70" s="93">
        <v>3000</v>
      </c>
      <c r="F70" s="75">
        <v>0</v>
      </c>
      <c r="G70" s="16">
        <v>92109</v>
      </c>
      <c r="H70" s="16">
        <v>2800</v>
      </c>
      <c r="I70" s="2"/>
    </row>
    <row r="71" spans="1:9" ht="12.75" customHeight="1">
      <c r="A71" s="14"/>
      <c r="B71" s="14"/>
      <c r="C71" s="143"/>
      <c r="D71" s="20" t="s">
        <v>126</v>
      </c>
      <c r="E71" s="93">
        <v>2562.5</v>
      </c>
      <c r="F71" s="75">
        <v>0</v>
      </c>
      <c r="G71" s="16">
        <v>92601</v>
      </c>
      <c r="H71" s="16">
        <v>2800</v>
      </c>
      <c r="I71" s="2"/>
    </row>
    <row r="72" spans="1:9" ht="13.5" customHeight="1">
      <c r="A72" s="31"/>
      <c r="B72" s="21"/>
      <c r="C72" s="149"/>
      <c r="D72" s="25"/>
      <c r="E72" s="97">
        <f>SUM(E65:E71)</f>
        <v>72562.5</v>
      </c>
      <c r="F72" s="78">
        <f>SUM(F65:F71)</f>
        <v>0</v>
      </c>
      <c r="G72" s="24"/>
      <c r="H72" s="24"/>
      <c r="I72" s="2"/>
    </row>
    <row r="73" spans="1:9" ht="12.75" customHeight="1">
      <c r="A73" s="14">
        <v>11</v>
      </c>
      <c r="B73" s="170" t="s">
        <v>25</v>
      </c>
      <c r="C73" s="143">
        <v>36428.44</v>
      </c>
      <c r="D73" s="28" t="s">
        <v>23</v>
      </c>
      <c r="E73" s="98">
        <v>18348.439999999999</v>
      </c>
      <c r="F73" s="79">
        <v>0</v>
      </c>
      <c r="G73" s="29">
        <v>90003</v>
      </c>
      <c r="H73" s="18">
        <v>4210</v>
      </c>
      <c r="I73" s="2"/>
    </row>
    <row r="74" spans="1:9" ht="12.75" customHeight="1">
      <c r="A74" s="14"/>
      <c r="B74" s="170"/>
      <c r="C74" s="143"/>
      <c r="D74" s="17" t="s">
        <v>121</v>
      </c>
      <c r="E74" s="94">
        <v>5580</v>
      </c>
      <c r="F74" s="76">
        <v>0</v>
      </c>
      <c r="G74" s="18">
        <v>90003</v>
      </c>
      <c r="H74" s="18">
        <v>4170</v>
      </c>
      <c r="I74" s="2"/>
    </row>
    <row r="75" spans="1:9" ht="12.75" customHeight="1">
      <c r="A75" s="14"/>
      <c r="B75" s="170"/>
      <c r="C75" s="143"/>
      <c r="D75" s="17" t="s">
        <v>123</v>
      </c>
      <c r="E75" s="94">
        <v>1500</v>
      </c>
      <c r="F75" s="76">
        <v>0</v>
      </c>
      <c r="G75" s="18">
        <v>75412</v>
      </c>
      <c r="H75" s="18">
        <v>4210</v>
      </c>
      <c r="I75" s="2"/>
    </row>
    <row r="76" spans="1:9" ht="13.5" customHeight="1">
      <c r="A76" s="14"/>
      <c r="B76" s="170"/>
      <c r="C76" s="143"/>
      <c r="D76" s="66" t="s">
        <v>122</v>
      </c>
      <c r="E76" s="95">
        <v>6000</v>
      </c>
      <c r="F76" s="77">
        <v>0</v>
      </c>
      <c r="G76" s="67">
        <v>92109</v>
      </c>
      <c r="H76" s="67">
        <v>2800</v>
      </c>
      <c r="I76" s="2"/>
    </row>
    <row r="77" spans="1:9" ht="13.5" customHeight="1">
      <c r="A77" s="14"/>
      <c r="B77" s="170"/>
      <c r="C77" s="143"/>
      <c r="D77" s="26" t="s">
        <v>98</v>
      </c>
      <c r="E77" s="93">
        <v>5000</v>
      </c>
      <c r="F77" s="75">
        <v>0</v>
      </c>
      <c r="G77" s="16">
        <v>92109</v>
      </c>
      <c r="H77" s="16">
        <v>2800</v>
      </c>
      <c r="I77" s="2"/>
    </row>
    <row r="78" spans="1:9" ht="13.5" customHeight="1">
      <c r="A78" s="31"/>
      <c r="B78" s="21"/>
      <c r="C78" s="149"/>
      <c r="D78" s="23"/>
      <c r="E78" s="97">
        <f>SUM(E73:E77)</f>
        <v>36428.44</v>
      </c>
      <c r="F78" s="78">
        <f>SUM(F73:F77)</f>
        <v>0</v>
      </c>
      <c r="G78" s="24"/>
      <c r="H78" s="24"/>
      <c r="I78" s="2"/>
    </row>
    <row r="79" spans="1:9" ht="12.75" customHeight="1">
      <c r="A79" s="14">
        <v>12</v>
      </c>
      <c r="B79" s="170" t="s">
        <v>26</v>
      </c>
      <c r="C79" s="143">
        <v>31865.68</v>
      </c>
      <c r="D79" s="20" t="s">
        <v>11</v>
      </c>
      <c r="E79" s="93">
        <v>12000</v>
      </c>
      <c r="F79" s="75">
        <v>0</v>
      </c>
      <c r="G79" s="16">
        <v>92109</v>
      </c>
      <c r="H79" s="16">
        <v>2800</v>
      </c>
      <c r="I79" s="2"/>
    </row>
    <row r="80" spans="1:9" ht="12.75" customHeight="1">
      <c r="A80" s="14"/>
      <c r="B80" s="170"/>
      <c r="C80" s="143"/>
      <c r="D80" s="19" t="s">
        <v>23</v>
      </c>
      <c r="E80" s="94">
        <v>2500</v>
      </c>
      <c r="F80" s="76">
        <v>0</v>
      </c>
      <c r="G80" s="18">
        <v>90003</v>
      </c>
      <c r="H80" s="18">
        <v>4210</v>
      </c>
      <c r="I80" s="2"/>
    </row>
    <row r="81" spans="1:9" ht="12.75" customHeight="1">
      <c r="A81" s="14"/>
      <c r="B81" s="170"/>
      <c r="C81" s="143"/>
      <c r="D81" s="19" t="s">
        <v>159</v>
      </c>
      <c r="E81" s="94">
        <v>3000</v>
      </c>
      <c r="F81" s="76">
        <v>0</v>
      </c>
      <c r="G81" s="18">
        <v>75412</v>
      </c>
      <c r="H81" s="18">
        <v>4210</v>
      </c>
      <c r="I81" s="2"/>
    </row>
    <row r="82" spans="1:9" ht="12.75" customHeight="1">
      <c r="A82" s="14"/>
      <c r="B82" s="170"/>
      <c r="C82" s="143"/>
      <c r="D82" s="19" t="s">
        <v>160</v>
      </c>
      <c r="E82" s="94">
        <v>5000</v>
      </c>
      <c r="F82" s="76">
        <v>0</v>
      </c>
      <c r="G82" s="18">
        <v>90015</v>
      </c>
      <c r="H82" s="18">
        <v>6050</v>
      </c>
      <c r="I82" s="2"/>
    </row>
    <row r="83" spans="1:9" ht="14.25" customHeight="1">
      <c r="A83" s="14"/>
      <c r="B83" s="170"/>
      <c r="C83" s="143"/>
      <c r="D83" s="20" t="s">
        <v>162</v>
      </c>
      <c r="E83" s="93">
        <v>3365.68</v>
      </c>
      <c r="F83" s="75">
        <v>0</v>
      </c>
      <c r="G83" s="16">
        <v>92109</v>
      </c>
      <c r="H83" s="16">
        <v>2800</v>
      </c>
      <c r="I83" s="2"/>
    </row>
    <row r="84" spans="1:9" ht="14.25" customHeight="1">
      <c r="A84" s="14"/>
      <c r="B84" s="170"/>
      <c r="C84" s="143"/>
      <c r="D84" s="20" t="s">
        <v>161</v>
      </c>
      <c r="E84" s="93">
        <v>6000</v>
      </c>
      <c r="F84" s="75">
        <v>0</v>
      </c>
      <c r="G84" s="16">
        <v>90095</v>
      </c>
      <c r="H84" s="16">
        <v>2800</v>
      </c>
      <c r="I84" s="2"/>
    </row>
    <row r="85" spans="1:9" ht="13.5" customHeight="1">
      <c r="A85" s="31"/>
      <c r="B85" s="21"/>
      <c r="C85" s="150"/>
      <c r="D85" s="25"/>
      <c r="E85" s="97">
        <f>SUM(E79:E84)</f>
        <v>31865.68</v>
      </c>
      <c r="F85" s="78">
        <f>SUM(F79:F84)</f>
        <v>0</v>
      </c>
      <c r="G85" s="24"/>
      <c r="H85" s="24"/>
      <c r="I85" s="2"/>
    </row>
    <row r="86" spans="1:9" ht="15" customHeight="1">
      <c r="A86" s="14">
        <v>13</v>
      </c>
      <c r="B86" s="170" t="s">
        <v>27</v>
      </c>
      <c r="C86" s="143">
        <v>43493.34</v>
      </c>
      <c r="D86" s="28" t="s">
        <v>138</v>
      </c>
      <c r="E86" s="98">
        <v>12500</v>
      </c>
      <c r="F86" s="79">
        <v>0</v>
      </c>
      <c r="G86" s="29">
        <v>90003</v>
      </c>
      <c r="H86" s="18">
        <v>4210</v>
      </c>
      <c r="I86" s="166"/>
    </row>
    <row r="87" spans="1:9" ht="13.5" customHeight="1">
      <c r="A87" s="14"/>
      <c r="B87" s="170"/>
      <c r="C87" s="143"/>
      <c r="D87" s="28" t="s">
        <v>139</v>
      </c>
      <c r="E87" s="98">
        <v>1000</v>
      </c>
      <c r="F87" s="79">
        <v>0</v>
      </c>
      <c r="G87" s="29">
        <v>75075</v>
      </c>
      <c r="H87" s="18">
        <v>4210</v>
      </c>
      <c r="I87" s="166"/>
    </row>
    <row r="88" spans="1:9" ht="13.5" customHeight="1">
      <c r="A88" s="14"/>
      <c r="B88" s="170"/>
      <c r="C88" s="143"/>
      <c r="D88" s="128" t="s">
        <v>140</v>
      </c>
      <c r="E88" s="101">
        <v>1000</v>
      </c>
      <c r="F88" s="82">
        <v>0</v>
      </c>
      <c r="G88" s="39">
        <v>75412</v>
      </c>
      <c r="H88" s="18">
        <v>4210</v>
      </c>
      <c r="I88" s="166"/>
    </row>
    <row r="89" spans="1:9" ht="13.5" customHeight="1">
      <c r="A89" s="14"/>
      <c r="B89" s="170"/>
      <c r="C89" s="143"/>
      <c r="D89" s="128" t="s">
        <v>110</v>
      </c>
      <c r="E89" s="101">
        <v>4000</v>
      </c>
      <c r="F89" s="82">
        <v>0</v>
      </c>
      <c r="G89" s="39">
        <v>90015</v>
      </c>
      <c r="H89" s="18">
        <v>6050</v>
      </c>
      <c r="I89" s="166"/>
    </row>
    <row r="90" spans="1:9" ht="13.35" customHeight="1">
      <c r="A90" s="14"/>
      <c r="B90" s="170"/>
      <c r="C90" s="143"/>
      <c r="D90" s="66" t="s">
        <v>141</v>
      </c>
      <c r="E90" s="95">
        <v>11000</v>
      </c>
      <c r="F90" s="77">
        <v>0</v>
      </c>
      <c r="G90" s="67">
        <v>90095</v>
      </c>
      <c r="H90" s="67">
        <v>2800</v>
      </c>
      <c r="I90" s="166"/>
    </row>
    <row r="91" spans="1:9" ht="12.75" customHeight="1">
      <c r="A91" s="14"/>
      <c r="B91" s="170"/>
      <c r="C91" s="143"/>
      <c r="D91" s="37" t="s">
        <v>142</v>
      </c>
      <c r="E91" s="104">
        <v>13993.34</v>
      </c>
      <c r="F91" s="85">
        <v>0</v>
      </c>
      <c r="G91" s="38">
        <v>92109</v>
      </c>
      <c r="H91" s="16">
        <v>2800</v>
      </c>
      <c r="I91" s="2"/>
    </row>
    <row r="92" spans="1:9" ht="13.5" customHeight="1">
      <c r="A92" s="31"/>
      <c r="B92" s="21"/>
      <c r="C92" s="149"/>
      <c r="D92" s="25"/>
      <c r="E92" s="97">
        <f>SUM(E86:E91)</f>
        <v>43493.34</v>
      </c>
      <c r="F92" s="78">
        <f>SUM(F86:F91)</f>
        <v>0</v>
      </c>
      <c r="G92" s="24"/>
      <c r="H92" s="24"/>
      <c r="I92" s="2"/>
    </row>
    <row r="93" spans="1:9" ht="12.75" customHeight="1">
      <c r="A93" s="14">
        <v>14</v>
      </c>
      <c r="B93" s="170" t="s">
        <v>28</v>
      </c>
      <c r="C93" s="143">
        <v>73592.800000000003</v>
      </c>
      <c r="D93" s="19" t="s">
        <v>44</v>
      </c>
      <c r="E93" s="94">
        <v>20592.8</v>
      </c>
      <c r="F93" s="76">
        <v>0</v>
      </c>
      <c r="G93" s="18">
        <v>90003</v>
      </c>
      <c r="H93" s="18">
        <v>4210</v>
      </c>
      <c r="I93" s="2"/>
    </row>
    <row r="94" spans="1:9" ht="12.75" customHeight="1">
      <c r="A94" s="14"/>
      <c r="B94" s="170"/>
      <c r="C94" s="143"/>
      <c r="D94" s="19" t="s">
        <v>135</v>
      </c>
      <c r="E94" s="98">
        <v>7800</v>
      </c>
      <c r="F94" s="79">
        <v>0</v>
      </c>
      <c r="G94" s="29">
        <v>90003</v>
      </c>
      <c r="H94" s="18">
        <v>4170</v>
      </c>
      <c r="I94" s="2"/>
    </row>
    <row r="95" spans="1:9" ht="12.75" customHeight="1">
      <c r="A95" s="14"/>
      <c r="B95" s="170"/>
      <c r="C95" s="143"/>
      <c r="D95" s="26" t="s">
        <v>11</v>
      </c>
      <c r="E95" s="106">
        <v>30200</v>
      </c>
      <c r="F95" s="86">
        <v>0</v>
      </c>
      <c r="G95" s="27">
        <v>92109</v>
      </c>
      <c r="H95" s="16">
        <v>2800</v>
      </c>
      <c r="I95" s="2"/>
    </row>
    <row r="96" spans="1:9" ht="12.75" customHeight="1">
      <c r="A96" s="14"/>
      <c r="B96" s="170"/>
      <c r="C96" s="143"/>
      <c r="D96" s="19" t="s">
        <v>136</v>
      </c>
      <c r="E96" s="94">
        <v>8000</v>
      </c>
      <c r="F96" s="76">
        <v>0</v>
      </c>
      <c r="G96" s="18">
        <v>75412</v>
      </c>
      <c r="H96" s="18">
        <v>4210</v>
      </c>
      <c r="I96" s="2"/>
    </row>
    <row r="97" spans="1:14" s="1" customFormat="1" ht="12.75" customHeight="1">
      <c r="A97" s="14"/>
      <c r="B97" s="14"/>
      <c r="C97" s="145"/>
      <c r="D97" s="19" t="s">
        <v>71</v>
      </c>
      <c r="E97" s="94">
        <v>7000</v>
      </c>
      <c r="F97" s="76">
        <v>0</v>
      </c>
      <c r="G97" s="18">
        <v>75075</v>
      </c>
      <c r="H97" s="18">
        <v>4210</v>
      </c>
      <c r="I97" s="2"/>
      <c r="J97" s="2"/>
      <c r="K97" s="2"/>
      <c r="L97" s="2"/>
      <c r="M97" s="2"/>
      <c r="N97" s="2"/>
    </row>
    <row r="98" spans="1:14" ht="13.5" customHeight="1">
      <c r="A98" s="31"/>
      <c r="B98" s="21"/>
      <c r="C98" s="150"/>
      <c r="D98" s="23"/>
      <c r="E98" s="97">
        <f>SUM(E93:E97)</f>
        <v>73592.800000000003</v>
      </c>
      <c r="F98" s="78">
        <f>SUM(F93:F97)</f>
        <v>0</v>
      </c>
      <c r="G98" s="24"/>
      <c r="H98" s="24"/>
      <c r="I98" s="2"/>
    </row>
    <row r="99" spans="1:14" ht="15" customHeight="1">
      <c r="A99" s="14">
        <v>15</v>
      </c>
      <c r="B99" s="170" t="s">
        <v>30</v>
      </c>
      <c r="C99" s="143">
        <v>73592.800000000003</v>
      </c>
      <c r="D99" s="15" t="s">
        <v>109</v>
      </c>
      <c r="E99" s="93">
        <v>25500</v>
      </c>
      <c r="F99" s="75">
        <v>0</v>
      </c>
      <c r="G99" s="16">
        <v>92109</v>
      </c>
      <c r="H99" s="16">
        <v>2800</v>
      </c>
      <c r="I99" s="2"/>
    </row>
    <row r="100" spans="1:14" ht="12.75" customHeight="1">
      <c r="A100" s="14"/>
      <c r="B100" s="170"/>
      <c r="C100" s="143"/>
      <c r="D100" s="17" t="s">
        <v>31</v>
      </c>
      <c r="E100" s="94">
        <v>4592.8</v>
      </c>
      <c r="F100" s="76">
        <v>0</v>
      </c>
      <c r="G100" s="18">
        <v>90003</v>
      </c>
      <c r="H100" s="18">
        <v>4210</v>
      </c>
      <c r="I100" s="2"/>
    </row>
    <row r="101" spans="1:14" ht="12.75" customHeight="1">
      <c r="A101" s="14"/>
      <c r="B101" s="170"/>
      <c r="C101" s="143"/>
      <c r="D101" s="66" t="s">
        <v>137</v>
      </c>
      <c r="E101" s="95">
        <v>40000</v>
      </c>
      <c r="F101" s="77">
        <v>0</v>
      </c>
      <c r="G101" s="67">
        <v>92601</v>
      </c>
      <c r="H101" s="67">
        <v>6220</v>
      </c>
      <c r="I101" s="2"/>
    </row>
    <row r="102" spans="1:14" ht="12.75" customHeight="1">
      <c r="A102" s="14"/>
      <c r="B102" s="170"/>
      <c r="C102" s="143"/>
      <c r="D102" s="17" t="s">
        <v>29</v>
      </c>
      <c r="E102" s="94">
        <v>3500</v>
      </c>
      <c r="F102" s="76">
        <v>0</v>
      </c>
      <c r="G102" s="40">
        <v>75412</v>
      </c>
      <c r="H102" s="40">
        <v>4210</v>
      </c>
      <c r="I102" s="2"/>
    </row>
    <row r="103" spans="1:14" ht="13.5" customHeight="1">
      <c r="A103" s="31"/>
      <c r="B103" s="21"/>
      <c r="C103" s="149"/>
      <c r="D103" s="23"/>
      <c r="E103" s="97">
        <f>SUM(E99:E102)</f>
        <v>73592.800000000003</v>
      </c>
      <c r="F103" s="78">
        <f>SUM(F99:F102)</f>
        <v>0</v>
      </c>
      <c r="G103" s="24"/>
      <c r="H103" s="24"/>
      <c r="I103" s="2"/>
    </row>
    <row r="104" spans="1:14" ht="12.75" customHeight="1">
      <c r="A104" s="14">
        <v>16</v>
      </c>
      <c r="B104" s="170" t="s">
        <v>32</v>
      </c>
      <c r="C104" s="143">
        <v>32307.24</v>
      </c>
      <c r="D104" s="15" t="s">
        <v>81</v>
      </c>
      <c r="E104" s="93">
        <v>11000</v>
      </c>
      <c r="F104" s="75">
        <v>0</v>
      </c>
      <c r="G104" s="16">
        <v>92601</v>
      </c>
      <c r="H104" s="16">
        <v>2800</v>
      </c>
      <c r="I104" s="158"/>
    </row>
    <row r="105" spans="1:14" ht="12.75" customHeight="1">
      <c r="A105" s="14"/>
      <c r="B105" s="170"/>
      <c r="C105" s="143"/>
      <c r="D105" s="15" t="s">
        <v>34</v>
      </c>
      <c r="E105" s="93">
        <v>4000</v>
      </c>
      <c r="F105" s="75">
        <v>0</v>
      </c>
      <c r="G105" s="16">
        <v>92109</v>
      </c>
      <c r="H105" s="16">
        <v>2800</v>
      </c>
      <c r="I105" s="2"/>
    </row>
    <row r="106" spans="1:14" ht="12.75" customHeight="1">
      <c r="A106" s="14"/>
      <c r="B106" s="170"/>
      <c r="C106" s="143"/>
      <c r="D106" s="17" t="s">
        <v>33</v>
      </c>
      <c r="E106" s="94">
        <v>6307.24</v>
      </c>
      <c r="F106" s="76">
        <v>0</v>
      </c>
      <c r="G106" s="18">
        <v>90003</v>
      </c>
      <c r="H106" s="18">
        <v>4210</v>
      </c>
      <c r="I106" s="162"/>
    </row>
    <row r="107" spans="1:14" ht="12.75" customHeight="1">
      <c r="A107" s="14"/>
      <c r="B107" s="170"/>
      <c r="C107" s="143"/>
      <c r="D107" s="17" t="s">
        <v>35</v>
      </c>
      <c r="E107" s="94">
        <v>4000</v>
      </c>
      <c r="F107" s="76">
        <v>0</v>
      </c>
      <c r="G107" s="18">
        <v>90003</v>
      </c>
      <c r="H107" s="18">
        <v>4170</v>
      </c>
      <c r="I107" s="2"/>
    </row>
    <row r="108" spans="1:14" ht="12.75" customHeight="1">
      <c r="A108" s="14"/>
      <c r="B108" s="170"/>
      <c r="C108" s="143"/>
      <c r="D108" s="66" t="s">
        <v>82</v>
      </c>
      <c r="E108" s="95">
        <v>4000</v>
      </c>
      <c r="F108" s="77">
        <v>0</v>
      </c>
      <c r="G108" s="67">
        <v>90095</v>
      </c>
      <c r="H108" s="67">
        <v>2800</v>
      </c>
      <c r="I108" s="2"/>
    </row>
    <row r="109" spans="1:14" ht="12.75" customHeight="1">
      <c r="A109" s="14"/>
      <c r="B109" s="170"/>
      <c r="C109" s="143"/>
      <c r="D109" s="15" t="s">
        <v>36</v>
      </c>
      <c r="E109" s="93">
        <v>3000</v>
      </c>
      <c r="F109" s="75">
        <v>0</v>
      </c>
      <c r="G109" s="16">
        <v>92601</v>
      </c>
      <c r="H109" s="16">
        <v>2800</v>
      </c>
      <c r="I109" s="2"/>
    </row>
    <row r="110" spans="1:14" ht="13.5" customHeight="1">
      <c r="A110" s="21"/>
      <c r="B110" s="21"/>
      <c r="C110" s="144"/>
      <c r="D110" s="25"/>
      <c r="E110" s="97">
        <f>SUM(E104:E109)</f>
        <v>32307.239999999998</v>
      </c>
      <c r="F110" s="78">
        <f>SUM(F104:F109)</f>
        <v>0</v>
      </c>
      <c r="G110" s="24"/>
      <c r="H110" s="24"/>
      <c r="I110" s="2"/>
    </row>
    <row r="111" spans="1:14" ht="12.75" customHeight="1">
      <c r="A111" s="14">
        <v>17</v>
      </c>
      <c r="B111" s="170" t="s">
        <v>37</v>
      </c>
      <c r="C111" s="152">
        <v>30835.38</v>
      </c>
      <c r="D111" s="41" t="s">
        <v>86</v>
      </c>
      <c r="E111" s="107">
        <v>10000</v>
      </c>
      <c r="F111" s="87">
        <v>0</v>
      </c>
      <c r="G111" s="42">
        <v>90003</v>
      </c>
      <c r="H111" s="13">
        <v>4210</v>
      </c>
      <c r="I111" s="2"/>
    </row>
    <row r="112" spans="1:14" ht="12.75" customHeight="1">
      <c r="A112" s="14"/>
      <c r="B112" s="170"/>
      <c r="C112" s="152"/>
      <c r="D112" s="43" t="s">
        <v>82</v>
      </c>
      <c r="E112" s="108">
        <v>10000</v>
      </c>
      <c r="F112" s="88">
        <v>0</v>
      </c>
      <c r="G112" s="44">
        <v>90095</v>
      </c>
      <c r="H112" s="44">
        <v>2800</v>
      </c>
      <c r="I112" s="2"/>
    </row>
    <row r="113" spans="1:9" ht="12.75" customHeight="1">
      <c r="A113" s="14"/>
      <c r="B113" s="170"/>
      <c r="C113" s="152"/>
      <c r="D113" s="43" t="s">
        <v>118</v>
      </c>
      <c r="E113" s="108">
        <v>10835.38</v>
      </c>
      <c r="F113" s="88">
        <v>0</v>
      </c>
      <c r="G113" s="44">
        <v>92109</v>
      </c>
      <c r="H113" s="44">
        <v>2800</v>
      </c>
      <c r="I113" s="2"/>
    </row>
    <row r="114" spans="1:9" ht="13.5" customHeight="1">
      <c r="A114" s="30"/>
      <c r="B114" s="21"/>
      <c r="C114" s="150"/>
      <c r="D114" s="25"/>
      <c r="E114" s="97">
        <f>SUM(E111:E113)</f>
        <v>30835.379999999997</v>
      </c>
      <c r="F114" s="78">
        <f>SUM(F111:F113)</f>
        <v>0</v>
      </c>
      <c r="G114" s="24"/>
      <c r="H114" s="24"/>
      <c r="I114" s="2"/>
    </row>
    <row r="115" spans="1:9" ht="12.75" customHeight="1">
      <c r="A115" s="14">
        <v>18</v>
      </c>
      <c r="B115" s="170" t="s">
        <v>38</v>
      </c>
      <c r="C115" s="143">
        <v>27818.080000000002</v>
      </c>
      <c r="D115" s="28" t="s">
        <v>74</v>
      </c>
      <c r="E115" s="98">
        <v>3500</v>
      </c>
      <c r="F115" s="79">
        <v>0</v>
      </c>
      <c r="G115" s="29">
        <v>90003</v>
      </c>
      <c r="H115" s="18">
        <v>4210</v>
      </c>
      <c r="I115" s="2"/>
    </row>
    <row r="116" spans="1:9" ht="14.25" customHeight="1">
      <c r="A116" s="14"/>
      <c r="B116" s="170"/>
      <c r="C116" s="143"/>
      <c r="D116" s="118" t="s">
        <v>11</v>
      </c>
      <c r="E116" s="119">
        <v>3800.08</v>
      </c>
      <c r="F116" s="120">
        <v>0</v>
      </c>
      <c r="G116" s="121">
        <v>92109</v>
      </c>
      <c r="H116" s="122">
        <v>2800</v>
      </c>
      <c r="I116" s="158"/>
    </row>
    <row r="117" spans="1:9" ht="14.25" customHeight="1">
      <c r="A117" s="14"/>
      <c r="B117" s="170"/>
      <c r="C117" s="143"/>
      <c r="D117" s="118" t="s">
        <v>149</v>
      </c>
      <c r="E117" s="119">
        <v>4518</v>
      </c>
      <c r="F117" s="120">
        <v>0</v>
      </c>
      <c r="G117" s="121">
        <v>92109</v>
      </c>
      <c r="H117" s="122">
        <v>2800</v>
      </c>
      <c r="I117" s="158"/>
    </row>
    <row r="118" spans="1:9" ht="14.25" customHeight="1">
      <c r="A118" s="14"/>
      <c r="B118" s="170"/>
      <c r="C118" s="143"/>
      <c r="D118" s="136" t="s">
        <v>148</v>
      </c>
      <c r="E118" s="137">
        <v>16000</v>
      </c>
      <c r="F118" s="138">
        <v>0</v>
      </c>
      <c r="G118" s="139">
        <v>90015</v>
      </c>
      <c r="H118" s="140">
        <v>6050</v>
      </c>
      <c r="I118" s="2"/>
    </row>
    <row r="119" spans="1:9" ht="13.5" customHeight="1">
      <c r="A119" s="30"/>
      <c r="B119" s="31"/>
      <c r="C119" s="150"/>
      <c r="D119" s="25"/>
      <c r="E119" s="97">
        <f>SUM(E115:E118)</f>
        <v>27818.080000000002</v>
      </c>
      <c r="F119" s="78">
        <f>SUM(F115:F118)</f>
        <v>0</v>
      </c>
      <c r="G119" s="24"/>
      <c r="H119" s="24"/>
      <c r="I119" s="2"/>
    </row>
    <row r="120" spans="1:9" ht="12.75" customHeight="1">
      <c r="A120" s="14">
        <v>19</v>
      </c>
      <c r="B120" s="170" t="s">
        <v>39</v>
      </c>
      <c r="C120" s="143">
        <v>73592.800000000003</v>
      </c>
      <c r="D120" s="26" t="s">
        <v>48</v>
      </c>
      <c r="E120" s="106">
        <v>25000</v>
      </c>
      <c r="F120" s="86">
        <v>0</v>
      </c>
      <c r="G120" s="27">
        <v>92109</v>
      </c>
      <c r="H120" s="16">
        <v>2800</v>
      </c>
      <c r="I120" s="2"/>
    </row>
    <row r="121" spans="1:9" ht="12.75" customHeight="1">
      <c r="A121" s="14"/>
      <c r="B121" s="170"/>
      <c r="C121" s="143"/>
      <c r="D121" s="28" t="s">
        <v>40</v>
      </c>
      <c r="E121" s="98">
        <v>32092.799999999999</v>
      </c>
      <c r="F121" s="79">
        <v>0</v>
      </c>
      <c r="G121" s="29">
        <v>90003</v>
      </c>
      <c r="H121" s="18">
        <v>4210</v>
      </c>
      <c r="I121" s="2"/>
    </row>
    <row r="122" spans="1:9" ht="14.25" customHeight="1">
      <c r="A122" s="14"/>
      <c r="B122" s="170"/>
      <c r="C122" s="143"/>
      <c r="D122" s="15" t="s">
        <v>111</v>
      </c>
      <c r="E122" s="93">
        <v>6000</v>
      </c>
      <c r="F122" s="75">
        <v>0</v>
      </c>
      <c r="G122" s="16">
        <v>92601</v>
      </c>
      <c r="H122" s="16">
        <v>2800</v>
      </c>
      <c r="I122" s="2"/>
    </row>
    <row r="123" spans="1:9" ht="14.25" customHeight="1">
      <c r="A123" s="14"/>
      <c r="B123" s="170"/>
      <c r="C123" s="143"/>
      <c r="D123" s="17" t="s">
        <v>129</v>
      </c>
      <c r="E123" s="94">
        <v>3000</v>
      </c>
      <c r="F123" s="76">
        <v>0</v>
      </c>
      <c r="G123" s="18">
        <v>75412</v>
      </c>
      <c r="H123" s="18">
        <v>4210</v>
      </c>
      <c r="I123" s="2"/>
    </row>
    <row r="124" spans="1:9" ht="14.25" customHeight="1">
      <c r="A124" s="14"/>
      <c r="B124" s="170"/>
      <c r="C124" s="143"/>
      <c r="D124" s="17" t="s">
        <v>130</v>
      </c>
      <c r="E124" s="94">
        <v>7500</v>
      </c>
      <c r="F124" s="76">
        <v>0</v>
      </c>
      <c r="G124" s="18">
        <v>75075</v>
      </c>
      <c r="H124" s="18">
        <v>4210</v>
      </c>
      <c r="I124" s="2"/>
    </row>
    <row r="125" spans="1:9" ht="13.5" customHeight="1">
      <c r="A125" s="21"/>
      <c r="B125" s="21"/>
      <c r="C125" s="150"/>
      <c r="D125" s="23"/>
      <c r="E125" s="97">
        <f>SUM(E120:E124)</f>
        <v>73592.800000000003</v>
      </c>
      <c r="F125" s="78">
        <f>SUM(F120:F124)</f>
        <v>0</v>
      </c>
      <c r="G125" s="24"/>
      <c r="H125" s="24"/>
      <c r="I125" s="2"/>
    </row>
    <row r="126" spans="1:9" ht="12.75" customHeight="1">
      <c r="A126" s="36">
        <v>20</v>
      </c>
      <c r="B126" s="172" t="s">
        <v>41</v>
      </c>
      <c r="C126" s="148">
        <v>23255.32</v>
      </c>
      <c r="D126" s="19" t="s">
        <v>74</v>
      </c>
      <c r="E126" s="94">
        <v>11255.32</v>
      </c>
      <c r="F126" s="76">
        <v>0</v>
      </c>
      <c r="G126" s="18">
        <v>90003</v>
      </c>
      <c r="H126" s="18">
        <v>4210</v>
      </c>
      <c r="I126" s="2"/>
    </row>
    <row r="127" spans="1:9" ht="12.75" customHeight="1">
      <c r="A127" s="36"/>
      <c r="B127" s="172"/>
      <c r="C127" s="148"/>
      <c r="D127" s="68" t="s">
        <v>34</v>
      </c>
      <c r="E127" s="95">
        <v>9000</v>
      </c>
      <c r="F127" s="77">
        <v>0</v>
      </c>
      <c r="G127" s="67">
        <v>92109</v>
      </c>
      <c r="H127" s="67">
        <v>2800</v>
      </c>
      <c r="I127" s="2"/>
    </row>
    <row r="128" spans="1:9" ht="12.75" customHeight="1">
      <c r="A128" s="36"/>
      <c r="B128" s="172"/>
      <c r="C128" s="148"/>
      <c r="D128" s="19" t="s">
        <v>110</v>
      </c>
      <c r="E128" s="94">
        <v>3000</v>
      </c>
      <c r="F128" s="76">
        <v>0</v>
      </c>
      <c r="G128" s="18">
        <v>90015</v>
      </c>
      <c r="H128" s="18">
        <v>6050</v>
      </c>
      <c r="I128" s="2"/>
    </row>
    <row r="129" spans="1:9" ht="13.5" customHeight="1">
      <c r="A129" s="30"/>
      <c r="B129" s="31"/>
      <c r="C129" s="146"/>
      <c r="D129" s="23"/>
      <c r="E129" s="97">
        <f>SUM(E126:E128)</f>
        <v>23255.32</v>
      </c>
      <c r="F129" s="78">
        <f>SUM(F126:F128)</f>
        <v>0</v>
      </c>
      <c r="G129" s="24"/>
      <c r="H129" s="24"/>
      <c r="I129" s="2"/>
    </row>
    <row r="130" spans="1:9" ht="12.75" customHeight="1">
      <c r="A130" s="14">
        <v>21</v>
      </c>
      <c r="B130" s="170" t="s">
        <v>42</v>
      </c>
      <c r="C130" s="143">
        <v>33999.870000000003</v>
      </c>
      <c r="D130" s="19" t="s">
        <v>74</v>
      </c>
      <c r="E130" s="94">
        <v>17499.87</v>
      </c>
      <c r="F130" s="76">
        <v>0</v>
      </c>
      <c r="G130" s="18">
        <v>90003</v>
      </c>
      <c r="H130" s="18">
        <v>4210</v>
      </c>
      <c r="I130" s="2"/>
    </row>
    <row r="131" spans="1:9" ht="12.75" customHeight="1">
      <c r="A131" s="14"/>
      <c r="B131" s="170"/>
      <c r="C131" s="143"/>
      <c r="D131" s="20" t="s">
        <v>164</v>
      </c>
      <c r="E131" s="93">
        <v>12500</v>
      </c>
      <c r="F131" s="75">
        <v>0</v>
      </c>
      <c r="G131" s="16">
        <v>92109</v>
      </c>
      <c r="H131" s="16">
        <v>2800</v>
      </c>
      <c r="I131" s="2"/>
    </row>
    <row r="132" spans="1:9" ht="27" customHeight="1">
      <c r="A132" s="14"/>
      <c r="B132" s="170"/>
      <c r="C132" s="143"/>
      <c r="D132" s="15" t="s">
        <v>112</v>
      </c>
      <c r="E132" s="93">
        <v>2000</v>
      </c>
      <c r="F132" s="75">
        <v>0</v>
      </c>
      <c r="G132" s="16">
        <v>92601</v>
      </c>
      <c r="H132" s="16">
        <v>2800</v>
      </c>
      <c r="I132" s="2"/>
    </row>
    <row r="133" spans="1:9" ht="24.75" customHeight="1">
      <c r="A133" s="14"/>
      <c r="B133" s="170"/>
      <c r="C133" s="143"/>
      <c r="D133" s="15" t="s">
        <v>113</v>
      </c>
      <c r="E133" s="93">
        <v>2000</v>
      </c>
      <c r="F133" s="75">
        <v>0</v>
      </c>
      <c r="G133" s="16">
        <v>92601</v>
      </c>
      <c r="H133" s="16">
        <v>2800</v>
      </c>
      <c r="I133" s="2"/>
    </row>
    <row r="134" spans="1:9" ht="13.5" customHeight="1">
      <c r="A134" s="31"/>
      <c r="B134" s="21"/>
      <c r="C134" s="149"/>
      <c r="D134" s="25"/>
      <c r="E134" s="97">
        <f>SUM(E130:E133)</f>
        <v>33999.869999999995</v>
      </c>
      <c r="F134" s="78">
        <f>SUM(F130:F133)</f>
        <v>0</v>
      </c>
      <c r="G134" s="24"/>
      <c r="H134" s="24"/>
      <c r="I134" s="2"/>
    </row>
    <row r="135" spans="1:9" ht="12.75" customHeight="1">
      <c r="A135" s="14">
        <v>22</v>
      </c>
      <c r="B135" s="170" t="s">
        <v>43</v>
      </c>
      <c r="C135" s="143">
        <v>31939.279999999999</v>
      </c>
      <c r="D135" s="30" t="s">
        <v>44</v>
      </c>
      <c r="E135" s="98">
        <v>13939.28</v>
      </c>
      <c r="F135" s="79">
        <v>0</v>
      </c>
      <c r="G135" s="29">
        <v>90003</v>
      </c>
      <c r="H135" s="18">
        <v>4210</v>
      </c>
      <c r="I135" s="2"/>
    </row>
    <row r="136" spans="1:9" ht="12.75" customHeight="1">
      <c r="A136" s="14"/>
      <c r="B136" s="170"/>
      <c r="C136" s="143"/>
      <c r="D136" s="30" t="s">
        <v>150</v>
      </c>
      <c r="E136" s="98">
        <v>3000</v>
      </c>
      <c r="F136" s="79">
        <v>0</v>
      </c>
      <c r="G136" s="29">
        <v>75412</v>
      </c>
      <c r="H136" s="18">
        <v>4210</v>
      </c>
      <c r="I136" s="2"/>
    </row>
    <row r="137" spans="1:9" ht="12.75" customHeight="1">
      <c r="A137" s="14"/>
      <c r="B137" s="170"/>
      <c r="C137" s="143"/>
      <c r="D137" s="46" t="s">
        <v>45</v>
      </c>
      <c r="E137" s="106">
        <v>5000</v>
      </c>
      <c r="F137" s="86">
        <v>0</v>
      </c>
      <c r="G137" s="27">
        <v>92109</v>
      </c>
      <c r="H137" s="16">
        <v>2800</v>
      </c>
      <c r="I137" s="2"/>
    </row>
    <row r="138" spans="1:9" ht="12.75" customHeight="1">
      <c r="A138" s="14"/>
      <c r="B138" s="170"/>
      <c r="C138" s="143"/>
      <c r="D138" s="46" t="s">
        <v>73</v>
      </c>
      <c r="E138" s="106">
        <v>10000</v>
      </c>
      <c r="F138" s="86">
        <v>0</v>
      </c>
      <c r="G138" s="27">
        <v>90095</v>
      </c>
      <c r="H138" s="16">
        <v>2800</v>
      </c>
      <c r="I138" s="2"/>
    </row>
    <row r="139" spans="1:9" ht="13.5" customHeight="1">
      <c r="A139" s="31"/>
      <c r="B139" s="21"/>
      <c r="C139" s="149"/>
      <c r="D139" s="25"/>
      <c r="E139" s="97">
        <f>SUM(E135:E138)</f>
        <v>31939.279999999999</v>
      </c>
      <c r="F139" s="78">
        <f>SUM(F135:F138)</f>
        <v>0</v>
      </c>
      <c r="G139" s="24"/>
      <c r="H139" s="24"/>
      <c r="I139" s="2"/>
    </row>
    <row r="140" spans="1:9" ht="12.75" customHeight="1">
      <c r="A140" s="14">
        <v>23</v>
      </c>
      <c r="B140" s="170" t="s">
        <v>46</v>
      </c>
      <c r="C140" s="143">
        <v>33852.69</v>
      </c>
      <c r="D140" s="28" t="s">
        <v>74</v>
      </c>
      <c r="E140" s="98">
        <v>15852</v>
      </c>
      <c r="F140" s="79">
        <v>0</v>
      </c>
      <c r="G140" s="29">
        <v>90003</v>
      </c>
      <c r="H140" s="18">
        <v>4210</v>
      </c>
      <c r="I140" s="2"/>
    </row>
    <row r="141" spans="1:9" ht="12.75" customHeight="1">
      <c r="A141" s="14"/>
      <c r="B141" s="170"/>
      <c r="C141" s="143"/>
      <c r="D141" s="26" t="s">
        <v>48</v>
      </c>
      <c r="E141" s="106">
        <v>14000.69</v>
      </c>
      <c r="F141" s="86">
        <v>0</v>
      </c>
      <c r="G141" s="27">
        <v>92109</v>
      </c>
      <c r="H141" s="16">
        <v>2800</v>
      </c>
      <c r="I141" s="2"/>
    </row>
    <row r="142" spans="1:9" ht="12.75" customHeight="1">
      <c r="A142" s="14"/>
      <c r="B142" s="170"/>
      <c r="C142" s="143"/>
      <c r="D142" s="28" t="s">
        <v>165</v>
      </c>
      <c r="E142" s="98">
        <v>1000</v>
      </c>
      <c r="F142" s="79">
        <v>0</v>
      </c>
      <c r="G142" s="29">
        <v>75412</v>
      </c>
      <c r="H142" s="18">
        <v>4210</v>
      </c>
      <c r="I142" s="2"/>
    </row>
    <row r="143" spans="1:9" ht="12.75" customHeight="1">
      <c r="A143" s="14"/>
      <c r="B143" s="170"/>
      <c r="C143" s="143"/>
      <c r="D143" s="28" t="s">
        <v>114</v>
      </c>
      <c r="E143" s="98">
        <v>3000</v>
      </c>
      <c r="F143" s="79">
        <v>0</v>
      </c>
      <c r="G143" s="29">
        <v>75075</v>
      </c>
      <c r="H143" s="18">
        <v>4210</v>
      </c>
      <c r="I143" s="2"/>
    </row>
    <row r="144" spans="1:9" ht="13.5" customHeight="1">
      <c r="A144" s="31"/>
      <c r="B144" s="21"/>
      <c r="C144" s="149"/>
      <c r="D144" s="25"/>
      <c r="E144" s="97">
        <f>SUM(E140:E143)</f>
        <v>33852.69</v>
      </c>
      <c r="F144" s="78">
        <f>SUM(F140:F143)</f>
        <v>0</v>
      </c>
      <c r="G144" s="24"/>
      <c r="H144" s="24"/>
      <c r="I144" s="2"/>
    </row>
    <row r="145" spans="1:9" ht="12.75" customHeight="1">
      <c r="A145" s="14">
        <v>24</v>
      </c>
      <c r="B145" s="170" t="s">
        <v>49</v>
      </c>
      <c r="C145" s="151">
        <v>73592.800000000003</v>
      </c>
      <c r="D145" s="47" t="s">
        <v>23</v>
      </c>
      <c r="E145" s="98">
        <v>23592.799999999999</v>
      </c>
      <c r="F145" s="79">
        <v>0</v>
      </c>
      <c r="G145" s="29">
        <v>90003</v>
      </c>
      <c r="H145" s="18">
        <v>4210</v>
      </c>
      <c r="I145" s="2"/>
    </row>
    <row r="146" spans="1:9" ht="12.75" customHeight="1">
      <c r="A146" s="14"/>
      <c r="B146" s="170"/>
      <c r="C146" s="148"/>
      <c r="D146" s="169" t="s">
        <v>173</v>
      </c>
      <c r="E146" s="99">
        <v>21000</v>
      </c>
      <c r="F146" s="80">
        <v>0</v>
      </c>
      <c r="G146" s="70">
        <v>90095</v>
      </c>
      <c r="H146" s="67">
        <v>2800</v>
      </c>
      <c r="I146" s="2"/>
    </row>
    <row r="147" spans="1:9" ht="12.75" customHeight="1">
      <c r="A147" s="14"/>
      <c r="B147" s="170"/>
      <c r="C147" s="148"/>
      <c r="D147" s="169" t="s">
        <v>174</v>
      </c>
      <c r="E147" s="99">
        <v>3000</v>
      </c>
      <c r="F147" s="80">
        <v>0</v>
      </c>
      <c r="G147" s="70">
        <v>92109</v>
      </c>
      <c r="H147" s="67">
        <v>2800</v>
      </c>
      <c r="I147" s="2"/>
    </row>
    <row r="148" spans="1:9" ht="12.75" customHeight="1">
      <c r="A148" s="14"/>
      <c r="B148" s="170"/>
      <c r="C148" s="148"/>
      <c r="D148" s="169" t="s">
        <v>175</v>
      </c>
      <c r="E148" s="99">
        <v>5000</v>
      </c>
      <c r="F148" s="80">
        <v>0</v>
      </c>
      <c r="G148" s="70">
        <v>92109</v>
      </c>
      <c r="H148" s="67">
        <v>2800</v>
      </c>
      <c r="I148" s="2"/>
    </row>
    <row r="149" spans="1:9" ht="12.75" customHeight="1">
      <c r="A149" s="14"/>
      <c r="B149" s="170"/>
      <c r="C149" s="148"/>
      <c r="D149" s="48" t="s">
        <v>94</v>
      </c>
      <c r="E149" s="106">
        <v>12000</v>
      </c>
      <c r="F149" s="86">
        <v>0</v>
      </c>
      <c r="G149" s="27">
        <v>92109</v>
      </c>
      <c r="H149" s="16">
        <v>2800</v>
      </c>
      <c r="I149" s="2"/>
    </row>
    <row r="150" spans="1:9" ht="12.75" customHeight="1">
      <c r="A150" s="14"/>
      <c r="B150" s="170"/>
      <c r="C150" s="148"/>
      <c r="D150" s="48" t="s">
        <v>50</v>
      </c>
      <c r="E150" s="106">
        <v>9000</v>
      </c>
      <c r="F150" s="86">
        <v>0</v>
      </c>
      <c r="G150" s="27">
        <v>92601</v>
      </c>
      <c r="H150" s="16">
        <v>2800</v>
      </c>
      <c r="I150" s="2"/>
    </row>
    <row r="151" spans="1:9" ht="13.5" customHeight="1">
      <c r="A151" s="31"/>
      <c r="B151" s="31"/>
      <c r="C151" s="150"/>
      <c r="D151" s="25"/>
      <c r="E151" s="97">
        <f>SUM(E145:E150)</f>
        <v>73592.800000000003</v>
      </c>
      <c r="F151" s="78">
        <f>SUM(F145:F150)</f>
        <v>0</v>
      </c>
      <c r="G151" s="24"/>
      <c r="H151" s="24"/>
      <c r="I151" s="2"/>
    </row>
    <row r="152" spans="1:9" ht="14.25" customHeight="1">
      <c r="A152" s="36">
        <v>25</v>
      </c>
      <c r="B152" s="170" t="s">
        <v>51</v>
      </c>
      <c r="C152" s="143">
        <v>73592.800000000003</v>
      </c>
      <c r="D152" s="49" t="s">
        <v>103</v>
      </c>
      <c r="E152" s="98">
        <v>8700</v>
      </c>
      <c r="F152" s="79">
        <v>0</v>
      </c>
      <c r="G152" s="29">
        <v>90003</v>
      </c>
      <c r="H152" s="18">
        <v>4210</v>
      </c>
      <c r="I152" s="2"/>
    </row>
    <row r="153" spans="1:9" ht="14.25" customHeight="1">
      <c r="A153" s="36"/>
      <c r="B153" s="170"/>
      <c r="C153" s="143"/>
      <c r="D153" s="49" t="s">
        <v>168</v>
      </c>
      <c r="E153" s="98">
        <v>7000</v>
      </c>
      <c r="F153" s="79">
        <v>0</v>
      </c>
      <c r="G153" s="29">
        <v>60016</v>
      </c>
      <c r="H153" s="18">
        <v>4300</v>
      </c>
      <c r="I153" s="2"/>
    </row>
    <row r="154" spans="1:9" ht="14.85" customHeight="1">
      <c r="A154" s="36"/>
      <c r="B154" s="170"/>
      <c r="C154" s="143"/>
      <c r="D154" s="50" t="s">
        <v>88</v>
      </c>
      <c r="E154" s="93">
        <v>16892.8</v>
      </c>
      <c r="F154" s="75">
        <v>0</v>
      </c>
      <c r="G154" s="16">
        <v>92109</v>
      </c>
      <c r="H154" s="16">
        <v>2800</v>
      </c>
      <c r="I154" s="2"/>
    </row>
    <row r="155" spans="1:9" ht="14.85" customHeight="1">
      <c r="A155" s="36"/>
      <c r="B155" s="170"/>
      <c r="C155" s="143"/>
      <c r="D155" s="50" t="s">
        <v>166</v>
      </c>
      <c r="E155" s="93">
        <v>7000</v>
      </c>
      <c r="F155" s="75">
        <v>0</v>
      </c>
      <c r="G155" s="16">
        <v>92601</v>
      </c>
      <c r="H155" s="16">
        <v>2800</v>
      </c>
      <c r="I155" s="2"/>
    </row>
    <row r="156" spans="1:9" ht="14.85" customHeight="1">
      <c r="A156" s="36"/>
      <c r="B156" s="170"/>
      <c r="C156" s="143"/>
      <c r="D156" s="50" t="s">
        <v>171</v>
      </c>
      <c r="E156" s="93">
        <v>4000</v>
      </c>
      <c r="F156" s="75">
        <v>0</v>
      </c>
      <c r="G156" s="16">
        <v>90095</v>
      </c>
      <c r="H156" s="16">
        <v>2800</v>
      </c>
      <c r="I156" s="2"/>
    </row>
    <row r="157" spans="1:9" ht="14.85" customHeight="1">
      <c r="A157" s="36"/>
      <c r="B157" s="170"/>
      <c r="C157" s="143"/>
      <c r="D157" s="50" t="s">
        <v>167</v>
      </c>
      <c r="E157" s="93">
        <v>1000</v>
      </c>
      <c r="F157" s="75">
        <v>0</v>
      </c>
      <c r="G157" s="16">
        <v>92601</v>
      </c>
      <c r="H157" s="16">
        <v>2800</v>
      </c>
      <c r="I157" s="2"/>
    </row>
    <row r="158" spans="1:9" ht="14.25" customHeight="1">
      <c r="A158" s="36"/>
      <c r="B158" s="170"/>
      <c r="C158" s="143"/>
      <c r="D158" s="50" t="s">
        <v>169</v>
      </c>
      <c r="E158" s="93">
        <v>20000</v>
      </c>
      <c r="F158" s="75">
        <v>0</v>
      </c>
      <c r="G158" s="16">
        <v>90095</v>
      </c>
      <c r="H158" s="16">
        <v>2800</v>
      </c>
      <c r="I158" s="2"/>
    </row>
    <row r="159" spans="1:9" ht="14.25" customHeight="1">
      <c r="A159" s="36"/>
      <c r="B159" s="170"/>
      <c r="C159" s="143"/>
      <c r="D159" s="50" t="s">
        <v>170</v>
      </c>
      <c r="E159" s="93">
        <v>7000</v>
      </c>
      <c r="F159" s="75">
        <v>0</v>
      </c>
      <c r="G159" s="16">
        <v>92109</v>
      </c>
      <c r="H159" s="16">
        <v>6050</v>
      </c>
      <c r="I159" s="2"/>
    </row>
    <row r="160" spans="1:9" ht="15" customHeight="1">
      <c r="A160" s="36"/>
      <c r="B160" s="170"/>
      <c r="C160" s="143"/>
      <c r="D160" s="50" t="s">
        <v>162</v>
      </c>
      <c r="E160" s="93">
        <v>2000</v>
      </c>
      <c r="F160" s="75">
        <v>0</v>
      </c>
      <c r="G160" s="16">
        <v>92109</v>
      </c>
      <c r="H160" s="16">
        <v>2800</v>
      </c>
      <c r="I160" s="2"/>
    </row>
    <row r="161" spans="1:9" ht="13.5" customHeight="1">
      <c r="A161" s="31"/>
      <c r="B161" s="21"/>
      <c r="C161" s="150"/>
      <c r="D161" s="25"/>
      <c r="E161" s="97">
        <f>SUM(E152:E160)</f>
        <v>73592.800000000003</v>
      </c>
      <c r="F161" s="78">
        <f>SUM(F152:F160)</f>
        <v>0</v>
      </c>
      <c r="G161" s="24"/>
      <c r="H161" s="24"/>
      <c r="I161" s="2"/>
    </row>
    <row r="162" spans="1:9" ht="12.75" customHeight="1">
      <c r="A162" s="36">
        <v>26</v>
      </c>
      <c r="B162" s="170" t="s">
        <v>52</v>
      </c>
      <c r="C162" s="143">
        <v>21489.1</v>
      </c>
      <c r="D162" s="28" t="s">
        <v>74</v>
      </c>
      <c r="E162" s="98">
        <v>3285</v>
      </c>
      <c r="F162" s="79">
        <v>0</v>
      </c>
      <c r="G162" s="29">
        <v>90003</v>
      </c>
      <c r="H162" s="18">
        <v>4210</v>
      </c>
      <c r="I162" s="2"/>
    </row>
    <row r="163" spans="1:9" ht="12.75" customHeight="1">
      <c r="A163" s="36"/>
      <c r="B163" s="170"/>
      <c r="C163" s="143"/>
      <c r="D163" s="28" t="s">
        <v>131</v>
      </c>
      <c r="E163" s="98">
        <v>4224</v>
      </c>
      <c r="F163" s="79">
        <v>0</v>
      </c>
      <c r="G163" s="29">
        <v>90003</v>
      </c>
      <c r="H163" s="18">
        <v>4170</v>
      </c>
      <c r="I163" s="2"/>
    </row>
    <row r="164" spans="1:9" ht="12.75" customHeight="1">
      <c r="A164" s="36"/>
      <c r="B164" s="170"/>
      <c r="C164" s="143"/>
      <c r="D164" s="28" t="s">
        <v>132</v>
      </c>
      <c r="E164" s="98">
        <v>6500</v>
      </c>
      <c r="F164" s="79">
        <v>0</v>
      </c>
      <c r="G164" s="29">
        <v>90015</v>
      </c>
      <c r="H164" s="18">
        <v>6050</v>
      </c>
      <c r="I164" s="2"/>
    </row>
    <row r="165" spans="1:9" ht="12.75" customHeight="1">
      <c r="A165" s="36"/>
      <c r="B165" s="170"/>
      <c r="C165" s="143"/>
      <c r="D165" s="26" t="s">
        <v>48</v>
      </c>
      <c r="E165" s="106">
        <v>7480.1</v>
      </c>
      <c r="F165" s="86">
        <v>0</v>
      </c>
      <c r="G165" s="27">
        <v>92109</v>
      </c>
      <c r="H165" s="16">
        <v>2800</v>
      </c>
      <c r="I165" s="2"/>
    </row>
    <row r="166" spans="1:9" ht="13.5" customHeight="1">
      <c r="A166" s="31"/>
      <c r="B166" s="21"/>
      <c r="C166" s="149"/>
      <c r="D166" s="23"/>
      <c r="E166" s="97">
        <f>SUM(E162:E165)</f>
        <v>21489.1</v>
      </c>
      <c r="F166" s="78">
        <f>SUM(F162:F165)</f>
        <v>0</v>
      </c>
      <c r="G166" s="24"/>
      <c r="H166" s="24"/>
      <c r="I166" s="2"/>
    </row>
    <row r="167" spans="1:9" ht="12.75" customHeight="1">
      <c r="A167" s="51">
        <v>27</v>
      </c>
      <c r="B167" s="173" t="s">
        <v>53</v>
      </c>
      <c r="C167" s="153">
        <v>27891.67</v>
      </c>
      <c r="D167" s="19" t="s">
        <v>16</v>
      </c>
      <c r="E167" s="94">
        <v>5900</v>
      </c>
      <c r="F167" s="76">
        <v>0</v>
      </c>
      <c r="G167" s="18">
        <v>90003</v>
      </c>
      <c r="H167" s="18">
        <v>4210</v>
      </c>
      <c r="I167" s="2"/>
    </row>
    <row r="168" spans="1:9" ht="12.75" customHeight="1">
      <c r="A168" s="36"/>
      <c r="B168" s="170"/>
      <c r="C168" s="143"/>
      <c r="D168" s="46" t="s">
        <v>54</v>
      </c>
      <c r="E168" s="93">
        <v>5691.67</v>
      </c>
      <c r="F168" s="75">
        <v>0</v>
      </c>
      <c r="G168" s="16">
        <v>92109</v>
      </c>
      <c r="H168" s="16">
        <v>2800</v>
      </c>
      <c r="I168" s="2"/>
    </row>
    <row r="169" spans="1:9" ht="12.75" customHeight="1">
      <c r="A169" s="36"/>
      <c r="B169" s="170"/>
      <c r="C169" s="143"/>
      <c r="D169" s="30" t="s">
        <v>75</v>
      </c>
      <c r="E169" s="94">
        <v>1000</v>
      </c>
      <c r="F169" s="76">
        <v>0</v>
      </c>
      <c r="G169" s="18">
        <v>75412</v>
      </c>
      <c r="H169" s="18">
        <v>4210</v>
      </c>
      <c r="I169" s="2"/>
    </row>
    <row r="170" spans="1:9" ht="12.75" customHeight="1">
      <c r="A170" s="36"/>
      <c r="B170" s="170"/>
      <c r="C170" s="143"/>
      <c r="D170" s="71" t="s">
        <v>155</v>
      </c>
      <c r="E170" s="95">
        <v>2050</v>
      </c>
      <c r="F170" s="77">
        <v>0</v>
      </c>
      <c r="G170" s="67">
        <v>92109</v>
      </c>
      <c r="H170" s="67">
        <v>2800</v>
      </c>
      <c r="I170" s="2"/>
    </row>
    <row r="171" spans="1:9" ht="14.25" customHeight="1">
      <c r="A171" s="36"/>
      <c r="B171" s="170"/>
      <c r="C171" s="143"/>
      <c r="D171" s="69" t="s">
        <v>104</v>
      </c>
      <c r="E171" s="95">
        <v>2750</v>
      </c>
      <c r="F171" s="77">
        <v>0</v>
      </c>
      <c r="G171" s="67">
        <v>92109</v>
      </c>
      <c r="H171" s="67">
        <v>2800</v>
      </c>
      <c r="I171" s="168"/>
    </row>
    <row r="172" spans="1:9" ht="13.5" customHeight="1">
      <c r="A172" s="36"/>
      <c r="B172" s="170"/>
      <c r="C172" s="143"/>
      <c r="D172" s="69" t="s">
        <v>156</v>
      </c>
      <c r="E172" s="95">
        <v>1600</v>
      </c>
      <c r="F172" s="77">
        <v>0</v>
      </c>
      <c r="G172" s="67">
        <v>92109</v>
      </c>
      <c r="H172" s="67">
        <v>2800</v>
      </c>
      <c r="I172" s="168"/>
    </row>
    <row r="173" spans="1:9" ht="13.5" customHeight="1">
      <c r="A173" s="36"/>
      <c r="B173" s="170"/>
      <c r="C173" s="143"/>
      <c r="D173" s="69" t="s">
        <v>157</v>
      </c>
      <c r="E173" s="95">
        <v>2500</v>
      </c>
      <c r="F173" s="77">
        <v>0</v>
      </c>
      <c r="G173" s="67">
        <v>92109</v>
      </c>
      <c r="H173" s="67">
        <v>2800</v>
      </c>
      <c r="I173" s="168"/>
    </row>
    <row r="174" spans="1:9" ht="13.5" customHeight="1">
      <c r="A174" s="36"/>
      <c r="B174" s="170"/>
      <c r="C174" s="143"/>
      <c r="D174" s="69" t="s">
        <v>158</v>
      </c>
      <c r="E174" s="95">
        <v>5700</v>
      </c>
      <c r="F174" s="77">
        <v>0</v>
      </c>
      <c r="G174" s="67">
        <v>90095</v>
      </c>
      <c r="H174" s="67">
        <v>2800</v>
      </c>
      <c r="I174" s="168"/>
    </row>
    <row r="175" spans="1:9" ht="13.5" customHeight="1">
      <c r="A175" s="36"/>
      <c r="B175" s="170"/>
      <c r="C175" s="143"/>
      <c r="D175" s="26" t="s">
        <v>76</v>
      </c>
      <c r="E175" s="93">
        <v>700</v>
      </c>
      <c r="F175" s="75">
        <v>0</v>
      </c>
      <c r="G175" s="16">
        <v>92601</v>
      </c>
      <c r="H175" s="16">
        <v>2800</v>
      </c>
      <c r="I175" s="2"/>
    </row>
    <row r="176" spans="1:9" ht="13.5" customHeight="1">
      <c r="A176" s="31"/>
      <c r="B176" s="21"/>
      <c r="C176" s="149"/>
      <c r="D176" s="23"/>
      <c r="E176" s="97">
        <f>SUM(E167:E175)</f>
        <v>27891.67</v>
      </c>
      <c r="F176" s="78">
        <f>SUM(F167:F175)</f>
        <v>0</v>
      </c>
      <c r="G176" s="24"/>
      <c r="H176" s="24"/>
      <c r="I176" s="2"/>
    </row>
    <row r="177" spans="1:13" ht="14.25" customHeight="1">
      <c r="A177" s="36">
        <v>28</v>
      </c>
      <c r="B177" s="170" t="s">
        <v>55</v>
      </c>
      <c r="C177" s="143">
        <v>25168.74</v>
      </c>
      <c r="D177" s="26" t="s">
        <v>11</v>
      </c>
      <c r="E177" s="106">
        <v>5000</v>
      </c>
      <c r="F177" s="86">
        <v>0</v>
      </c>
      <c r="G177" s="27">
        <v>92109</v>
      </c>
      <c r="H177" s="16">
        <v>2800</v>
      </c>
      <c r="I177" s="2"/>
    </row>
    <row r="178" spans="1:13" ht="12.75" customHeight="1">
      <c r="A178" s="36"/>
      <c r="B178" s="170"/>
      <c r="C178" s="143"/>
      <c r="D178" s="19" t="s">
        <v>93</v>
      </c>
      <c r="E178" s="101">
        <v>13000</v>
      </c>
      <c r="F178" s="82">
        <v>0</v>
      </c>
      <c r="G178" s="39">
        <v>90003</v>
      </c>
      <c r="H178" s="18">
        <v>4210</v>
      </c>
      <c r="I178" s="2"/>
    </row>
    <row r="179" spans="1:13" ht="13.5" customHeight="1">
      <c r="A179" s="36"/>
      <c r="B179" s="170"/>
      <c r="C179" s="143"/>
      <c r="D179" s="66" t="s">
        <v>105</v>
      </c>
      <c r="E179" s="124">
        <v>7168.74</v>
      </c>
      <c r="F179" s="125">
        <v>0</v>
      </c>
      <c r="G179" s="126">
        <v>90095</v>
      </c>
      <c r="H179" s="67">
        <v>2800</v>
      </c>
      <c r="I179" s="158"/>
    </row>
    <row r="180" spans="1:13" ht="13.5" customHeight="1">
      <c r="A180" s="31"/>
      <c r="B180" s="21"/>
      <c r="C180" s="149"/>
      <c r="D180" s="25"/>
      <c r="E180" s="97">
        <f>SUM(E177:E179)</f>
        <v>25168.739999999998</v>
      </c>
      <c r="F180" s="78">
        <f>SUM(F177:F179)</f>
        <v>0</v>
      </c>
      <c r="G180" s="24"/>
      <c r="H180" s="24"/>
      <c r="I180" s="2"/>
    </row>
    <row r="181" spans="1:13" ht="14.1" customHeight="1">
      <c r="A181" s="36">
        <v>29</v>
      </c>
      <c r="B181" s="170" t="s">
        <v>56</v>
      </c>
      <c r="C181" s="143">
        <v>39151.370000000003</v>
      </c>
      <c r="D181" s="28" t="s">
        <v>44</v>
      </c>
      <c r="E181" s="94">
        <v>24151.37</v>
      </c>
      <c r="F181" s="76">
        <v>0</v>
      </c>
      <c r="G181" s="18">
        <v>90003</v>
      </c>
      <c r="H181" s="18">
        <v>4210</v>
      </c>
      <c r="I181" s="158"/>
    </row>
    <row r="182" spans="1:13" ht="14.1" customHeight="1">
      <c r="A182" s="36"/>
      <c r="B182" s="170"/>
      <c r="C182" s="143"/>
      <c r="D182" s="26" t="s">
        <v>48</v>
      </c>
      <c r="E182" s="106">
        <v>15000</v>
      </c>
      <c r="F182" s="86">
        <v>0</v>
      </c>
      <c r="G182" s="27">
        <v>92109</v>
      </c>
      <c r="H182" s="16">
        <v>2800</v>
      </c>
      <c r="I182" s="158"/>
    </row>
    <row r="183" spans="1:13" ht="13.5" customHeight="1">
      <c r="A183" s="52"/>
      <c r="B183" s="174"/>
      <c r="C183" s="150"/>
      <c r="D183" s="25"/>
      <c r="E183" s="97">
        <f>SUM(E181:E182)</f>
        <v>39151.369999999995</v>
      </c>
      <c r="F183" s="78">
        <f>SUM(F181:F182)</f>
        <v>0</v>
      </c>
      <c r="G183" s="24"/>
      <c r="H183" s="24"/>
      <c r="I183" s="158"/>
      <c r="M183" s="2" t="s">
        <v>95</v>
      </c>
    </row>
    <row r="184" spans="1:13" ht="14.25" customHeight="1">
      <c r="A184" s="51">
        <v>30</v>
      </c>
      <c r="B184" s="173" t="s">
        <v>57</v>
      </c>
      <c r="C184" s="151">
        <v>28774.78</v>
      </c>
      <c r="D184" s="28" t="s">
        <v>74</v>
      </c>
      <c r="E184" s="98">
        <v>15000</v>
      </c>
      <c r="F184" s="79">
        <v>0</v>
      </c>
      <c r="G184" s="29">
        <v>90003</v>
      </c>
      <c r="H184" s="18">
        <v>4210</v>
      </c>
      <c r="I184" s="160"/>
    </row>
    <row r="185" spans="1:13" ht="14.25" customHeight="1">
      <c r="A185" s="36"/>
      <c r="B185" s="170"/>
      <c r="C185" s="154"/>
      <c r="D185" s="46" t="s">
        <v>48</v>
      </c>
      <c r="E185" s="106">
        <v>13774.78</v>
      </c>
      <c r="F185" s="86">
        <v>0</v>
      </c>
      <c r="G185" s="53">
        <v>92109</v>
      </c>
      <c r="H185" s="16">
        <v>2800</v>
      </c>
      <c r="I185" s="2"/>
    </row>
    <row r="186" spans="1:13" ht="15" customHeight="1">
      <c r="A186" s="31"/>
      <c r="B186" s="21"/>
      <c r="C186" s="150"/>
      <c r="D186" s="23"/>
      <c r="E186" s="97">
        <f>SUM(E184:E185)</f>
        <v>28774.78</v>
      </c>
      <c r="F186" s="78">
        <f>SUM(F184:F185)</f>
        <v>0</v>
      </c>
      <c r="G186" s="24"/>
      <c r="H186" s="24"/>
      <c r="I186" s="167"/>
    </row>
    <row r="187" spans="1:13" ht="12.75" customHeight="1">
      <c r="A187" s="36">
        <v>31</v>
      </c>
      <c r="B187" s="170" t="s">
        <v>58</v>
      </c>
      <c r="C187" s="143">
        <v>73592.800000000003</v>
      </c>
      <c r="D187" s="17" t="s">
        <v>74</v>
      </c>
      <c r="E187" s="94">
        <v>20000</v>
      </c>
      <c r="F187" s="76">
        <v>0</v>
      </c>
      <c r="G187" s="18">
        <v>90003</v>
      </c>
      <c r="H187" s="18">
        <v>4210</v>
      </c>
      <c r="I187" s="2"/>
    </row>
    <row r="188" spans="1:13" ht="12.75" customHeight="1">
      <c r="A188" s="36"/>
      <c r="B188" s="170"/>
      <c r="C188" s="143"/>
      <c r="D188" s="15" t="s">
        <v>48</v>
      </c>
      <c r="E188" s="93">
        <v>34500</v>
      </c>
      <c r="F188" s="75">
        <v>0</v>
      </c>
      <c r="G188" s="16">
        <v>92109</v>
      </c>
      <c r="H188" s="16">
        <v>2800</v>
      </c>
      <c r="I188" s="2"/>
    </row>
    <row r="189" spans="1:13" ht="12.75" customHeight="1">
      <c r="A189" s="36"/>
      <c r="B189" s="170"/>
      <c r="C189" s="143"/>
      <c r="D189" s="15" t="s">
        <v>115</v>
      </c>
      <c r="E189" s="93">
        <v>2500</v>
      </c>
      <c r="F189" s="75">
        <v>0</v>
      </c>
      <c r="G189" s="16">
        <v>92601</v>
      </c>
      <c r="H189" s="16">
        <v>2800</v>
      </c>
      <c r="I189" s="2"/>
    </row>
    <row r="190" spans="1:13" ht="12.75" customHeight="1">
      <c r="A190" s="36"/>
      <c r="B190" s="170"/>
      <c r="C190" s="143"/>
      <c r="D190" s="66" t="s">
        <v>116</v>
      </c>
      <c r="E190" s="95">
        <v>7342.8</v>
      </c>
      <c r="F190" s="77">
        <v>0</v>
      </c>
      <c r="G190" s="67">
        <v>92109</v>
      </c>
      <c r="H190" s="67">
        <v>2800</v>
      </c>
      <c r="I190" s="2"/>
    </row>
    <row r="191" spans="1:13" ht="12.75" customHeight="1">
      <c r="A191" s="36"/>
      <c r="B191" s="170"/>
      <c r="C191" s="143"/>
      <c r="D191" s="17" t="s">
        <v>110</v>
      </c>
      <c r="E191" s="94">
        <v>5250</v>
      </c>
      <c r="F191" s="76">
        <v>0</v>
      </c>
      <c r="G191" s="18">
        <v>90015</v>
      </c>
      <c r="H191" s="18">
        <v>6050</v>
      </c>
      <c r="I191" s="2"/>
    </row>
    <row r="192" spans="1:13" ht="12.75" customHeight="1">
      <c r="A192" s="36"/>
      <c r="B192" s="170"/>
      <c r="C192" s="143"/>
      <c r="D192" s="17" t="s">
        <v>143</v>
      </c>
      <c r="E192" s="94">
        <v>4000</v>
      </c>
      <c r="F192" s="76">
        <v>0</v>
      </c>
      <c r="G192" s="18">
        <v>90015</v>
      </c>
      <c r="H192" s="18">
        <v>6050</v>
      </c>
      <c r="I192" s="2"/>
    </row>
    <row r="193" spans="1:24" ht="13.5" customHeight="1">
      <c r="A193" s="30"/>
      <c r="B193" s="31"/>
      <c r="C193" s="146"/>
      <c r="D193" s="25"/>
      <c r="E193" s="97">
        <f>SUM(E187:E192)</f>
        <v>73592.800000000003</v>
      </c>
      <c r="F193" s="78">
        <f>SUM(F187:F192)</f>
        <v>0</v>
      </c>
      <c r="G193" s="24"/>
      <c r="H193" s="24"/>
      <c r="I193" s="2"/>
    </row>
    <row r="194" spans="1:24" ht="12.75" customHeight="1">
      <c r="A194" s="36">
        <v>32</v>
      </c>
      <c r="B194" s="172" t="s">
        <v>59</v>
      </c>
      <c r="C194" s="148">
        <v>38121.07</v>
      </c>
      <c r="D194" s="28" t="s">
        <v>16</v>
      </c>
      <c r="E194" s="94">
        <v>18000</v>
      </c>
      <c r="F194" s="76">
        <v>0</v>
      </c>
      <c r="G194" s="18">
        <v>90003</v>
      </c>
      <c r="H194" s="18">
        <v>4210</v>
      </c>
      <c r="I194" s="2"/>
    </row>
    <row r="195" spans="1:24" ht="13.5" customHeight="1">
      <c r="A195" s="36"/>
      <c r="B195" s="172"/>
      <c r="C195" s="148"/>
      <c r="D195" s="28" t="s">
        <v>87</v>
      </c>
      <c r="E195" s="94">
        <v>1000</v>
      </c>
      <c r="F195" s="76">
        <v>0</v>
      </c>
      <c r="G195" s="18">
        <v>60095</v>
      </c>
      <c r="H195" s="18">
        <v>4170</v>
      </c>
      <c r="I195" s="2"/>
    </row>
    <row r="196" spans="1:24" ht="13.5" customHeight="1">
      <c r="A196" s="36"/>
      <c r="B196" s="172"/>
      <c r="C196" s="148"/>
      <c r="D196" s="26" t="s">
        <v>79</v>
      </c>
      <c r="E196" s="93">
        <v>14621.07</v>
      </c>
      <c r="F196" s="75">
        <v>0</v>
      </c>
      <c r="G196" s="16">
        <v>92109</v>
      </c>
      <c r="H196" s="16">
        <v>2800</v>
      </c>
      <c r="I196" s="2"/>
    </row>
    <row r="197" spans="1:24" ht="12.75" customHeight="1">
      <c r="A197" s="36"/>
      <c r="B197" s="172"/>
      <c r="C197" s="148"/>
      <c r="D197" s="69" t="s">
        <v>80</v>
      </c>
      <c r="E197" s="95">
        <v>1000</v>
      </c>
      <c r="F197" s="77">
        <v>0</v>
      </c>
      <c r="G197" s="67">
        <v>92109</v>
      </c>
      <c r="H197" s="67">
        <v>2800</v>
      </c>
      <c r="I197" s="2"/>
    </row>
    <row r="198" spans="1:24" ht="12.75" customHeight="1">
      <c r="A198" s="36"/>
      <c r="B198" s="172"/>
      <c r="C198" s="148"/>
      <c r="D198" s="28" t="s">
        <v>85</v>
      </c>
      <c r="E198" s="94">
        <v>3000</v>
      </c>
      <c r="F198" s="76">
        <v>0</v>
      </c>
      <c r="G198" s="18">
        <v>92601</v>
      </c>
      <c r="H198" s="18">
        <v>4300</v>
      </c>
      <c r="I198" s="2"/>
      <c r="J198" s="159"/>
    </row>
    <row r="199" spans="1:24" ht="12.75" customHeight="1">
      <c r="A199" s="36"/>
      <c r="B199" s="172"/>
      <c r="C199" s="148"/>
      <c r="D199" s="30" t="s">
        <v>77</v>
      </c>
      <c r="E199" s="94">
        <v>500</v>
      </c>
      <c r="F199" s="76">
        <v>0</v>
      </c>
      <c r="G199" s="18">
        <v>75412</v>
      </c>
      <c r="H199" s="18">
        <v>4210</v>
      </c>
      <c r="I199" s="2"/>
    </row>
    <row r="200" spans="1:24" ht="13.5" customHeight="1">
      <c r="A200" s="31"/>
      <c r="B200" s="31"/>
      <c r="C200" s="144"/>
      <c r="D200" s="25"/>
      <c r="E200" s="97">
        <f>SUM(E194:E199)</f>
        <v>38121.07</v>
      </c>
      <c r="F200" s="78">
        <f>SUM(F194:F199)</f>
        <v>0</v>
      </c>
      <c r="G200" s="24"/>
      <c r="H200" s="24"/>
      <c r="I200" s="2"/>
    </row>
    <row r="201" spans="1:24" ht="12.75" customHeight="1">
      <c r="A201" s="36">
        <v>33</v>
      </c>
      <c r="B201" s="172" t="s">
        <v>60</v>
      </c>
      <c r="C201" s="148">
        <v>21636.28</v>
      </c>
      <c r="D201" s="28" t="s">
        <v>44</v>
      </c>
      <c r="E201" s="94">
        <v>8136.28</v>
      </c>
      <c r="F201" s="76">
        <v>0</v>
      </c>
      <c r="G201" s="18">
        <v>90003</v>
      </c>
      <c r="H201" s="18">
        <v>4210</v>
      </c>
      <c r="I201" s="2"/>
    </row>
    <row r="202" spans="1:24" ht="12.75" customHeight="1">
      <c r="A202" s="36"/>
      <c r="B202" s="172"/>
      <c r="C202" s="148"/>
      <c r="D202" s="28" t="s">
        <v>163</v>
      </c>
      <c r="E202" s="94">
        <v>6500</v>
      </c>
      <c r="F202" s="76">
        <v>0</v>
      </c>
      <c r="G202" s="18">
        <v>90015</v>
      </c>
      <c r="H202" s="18">
        <v>6050</v>
      </c>
      <c r="I202" s="2"/>
    </row>
    <row r="203" spans="1:24" ht="12.75" customHeight="1">
      <c r="A203" s="36"/>
      <c r="B203" s="172"/>
      <c r="C203" s="148"/>
      <c r="D203" s="46" t="s">
        <v>11</v>
      </c>
      <c r="E203" s="95">
        <v>7000</v>
      </c>
      <c r="F203" s="77">
        <v>0</v>
      </c>
      <c r="G203" s="16">
        <v>92109</v>
      </c>
      <c r="H203" s="16">
        <v>2800</v>
      </c>
      <c r="I203" s="2"/>
    </row>
    <row r="204" spans="1:24" ht="13.5" customHeight="1">
      <c r="A204" s="31"/>
      <c r="B204" s="31"/>
      <c r="C204" s="155"/>
      <c r="D204" s="25" t="s">
        <v>61</v>
      </c>
      <c r="E204" s="97">
        <f>SUM(E201:E203)</f>
        <v>21636.28</v>
      </c>
      <c r="F204" s="78">
        <f>SUM(F201:F203)</f>
        <v>0</v>
      </c>
      <c r="G204" s="24"/>
      <c r="H204" s="24"/>
      <c r="I204" s="161"/>
    </row>
    <row r="205" spans="1:24" ht="13.5" customHeight="1">
      <c r="A205" s="184"/>
      <c r="B205" s="185" t="s">
        <v>62</v>
      </c>
      <c r="C205" s="186">
        <f>SUM(C12:C204)</f>
        <v>1534925.0200000005</v>
      </c>
      <c r="D205" s="179"/>
      <c r="E205" s="187">
        <f>SUM(E19+E27+E31+E34+E43+E47+E54+E60+E64+E72+E78+E85+E92+E98+E103+E110+E114+E119+E125+E129+E134+E139+E144+E151+E161+E166+E176+E180+E183+E186+E193+E200+E204)</f>
        <v>1534925.0200000005</v>
      </c>
      <c r="F205" s="188">
        <f>SUM(F19,F27,F31,F34,F43,F47,F54,F60,F64,F72,F78,F85,F92,F98,F103,F110,F114,F119,F125,F129,F134,F139,F144,F151,F161,F166,F176,F180,F183,F186,F193,F200,F204)</f>
        <v>0</v>
      </c>
      <c r="G205" s="179"/>
      <c r="H205" s="179"/>
      <c r="I205" s="54"/>
    </row>
    <row r="206" spans="1:24" ht="40.5" customHeight="1">
      <c r="A206" s="184"/>
      <c r="B206" s="185"/>
      <c r="C206" s="186"/>
      <c r="D206" s="179"/>
      <c r="E206" s="187"/>
      <c r="F206" s="188"/>
      <c r="G206" s="179"/>
      <c r="H206" s="179"/>
      <c r="I206" s="54"/>
    </row>
    <row r="207" spans="1:24" ht="16.5" customHeight="1">
      <c r="A207" s="129"/>
      <c r="B207" s="55" t="s">
        <v>78</v>
      </c>
      <c r="C207" s="59"/>
      <c r="D207" s="59"/>
      <c r="E207" s="134"/>
      <c r="F207" s="135"/>
      <c r="G207"/>
      <c r="H207"/>
      <c r="I207" s="54"/>
    </row>
    <row r="208" spans="1:24" s="1" customFormat="1" ht="12.75" customHeight="1">
      <c r="A208" s="55"/>
      <c r="B208" s="55"/>
      <c r="C208" s="56"/>
      <c r="D208" s="55"/>
      <c r="E208" s="110"/>
      <c r="F208" s="89"/>
      <c r="G208" s="57"/>
      <c r="H208" s="57"/>
      <c r="I208" s="5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s="1" customFormat="1" ht="12.75" customHeight="1">
      <c r="A209" s="55"/>
      <c r="B209" s="55"/>
      <c r="C209" s="56"/>
      <c r="D209" s="55"/>
      <c r="E209" s="110"/>
      <c r="F209" s="89"/>
      <c r="G209" s="57"/>
      <c r="H209" s="57"/>
      <c r="I209" s="5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s="1" customFormat="1" ht="12.75" customHeight="1">
      <c r="A210" s="55"/>
      <c r="B210" s="55"/>
      <c r="C210" s="58"/>
      <c r="D210" s="59" t="s">
        <v>63</v>
      </c>
      <c r="E210" s="110"/>
      <c r="F210" s="89"/>
      <c r="G210" s="57"/>
      <c r="H210" s="57"/>
      <c r="I210" s="5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s="1" customFormat="1" ht="12.75" customHeight="1">
      <c r="A211" s="55"/>
      <c r="B211" s="55"/>
      <c r="C211" s="56"/>
      <c r="D211" s="55"/>
      <c r="E211" s="110"/>
      <c r="F211" s="89"/>
      <c r="G211" s="57"/>
      <c r="H211" s="57"/>
      <c r="I211" s="5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s="1" customFormat="1" ht="12.75" customHeight="1">
      <c r="A212" s="55"/>
      <c r="B212" s="55"/>
      <c r="C212" s="56"/>
      <c r="D212" s="55"/>
      <c r="E212" s="110"/>
      <c r="F212" s="89"/>
      <c r="G212" s="57"/>
      <c r="H212" s="57"/>
      <c r="I212" s="5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s="1" customFormat="1" ht="12.75" customHeight="1">
      <c r="A213" s="55"/>
      <c r="B213" s="55"/>
      <c r="C213" s="56"/>
      <c r="D213" s="55"/>
      <c r="E213" s="110"/>
      <c r="F213" s="89"/>
      <c r="G213" s="57"/>
      <c r="H213" s="57"/>
      <c r="I213" s="5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s="1" customFormat="1" ht="12.75" customHeight="1">
      <c r="A214" s="55"/>
      <c r="B214" s="55"/>
      <c r="C214" s="56"/>
      <c r="D214" s="55"/>
      <c r="E214" s="110"/>
      <c r="F214" s="89"/>
      <c r="G214" s="57"/>
      <c r="H214" s="57"/>
      <c r="I214" s="5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s="1" customFormat="1" ht="12.75" customHeight="1">
      <c r="A215" s="59" t="s">
        <v>64</v>
      </c>
      <c r="B215" s="55"/>
      <c r="C215" s="60"/>
      <c r="D215" s="55"/>
      <c r="E215" s="110"/>
      <c r="F215" s="89"/>
      <c r="G215" s="3"/>
      <c r="H215" s="57"/>
      <c r="I215" s="5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s="1" customFormat="1" ht="12.75" customHeight="1">
      <c r="A216" s="55"/>
      <c r="B216" s="55"/>
      <c r="C216" s="55"/>
      <c r="D216" s="55"/>
      <c r="E216" s="110"/>
      <c r="F216" s="64"/>
      <c r="G216" s="3"/>
      <c r="H216" s="57"/>
      <c r="I216" s="5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s="1" customFormat="1" ht="38.25" customHeight="1">
      <c r="A217" s="130" t="s">
        <v>92</v>
      </c>
      <c r="B217" s="130" t="s">
        <v>65</v>
      </c>
      <c r="C217" s="130" t="s">
        <v>66</v>
      </c>
      <c r="D217" s="130" t="s">
        <v>96</v>
      </c>
      <c r="E217" s="92" t="s">
        <v>67</v>
      </c>
      <c r="F217" s="74" t="s">
        <v>68</v>
      </c>
      <c r="G217" s="131" t="s">
        <v>97</v>
      </c>
      <c r="H217" s="132" t="s">
        <v>69</v>
      </c>
      <c r="I217" s="133" t="s">
        <v>70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s="1" customFormat="1" ht="12.75" customHeight="1">
      <c r="A218" s="61">
        <v>1</v>
      </c>
      <c r="B218" s="176">
        <v>600</v>
      </c>
      <c r="C218" s="61">
        <v>60014</v>
      </c>
      <c r="D218" s="109">
        <f t="shared" ref="D218:D228" si="0">SUM(E218+F218)</f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f t="shared" ref="I218:I223" si="1">SUM(G218:H218)</f>
        <v>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s="1" customFormat="1" ht="12.75" customHeight="1">
      <c r="A219" s="61">
        <v>2</v>
      </c>
      <c r="B219" s="177"/>
      <c r="C219" s="61">
        <v>60016</v>
      </c>
      <c r="D219" s="109">
        <f t="shared" si="0"/>
        <v>22000</v>
      </c>
      <c r="E219" s="111">
        <f>SUM(E25+E153)</f>
        <v>22000</v>
      </c>
      <c r="F219" s="111">
        <v>0</v>
      </c>
      <c r="G219" s="111">
        <f>SUM(F25+F153)</f>
        <v>0</v>
      </c>
      <c r="H219" s="111">
        <v>0</v>
      </c>
      <c r="I219" s="111">
        <f t="shared" si="1"/>
        <v>0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s="1" customFormat="1" ht="12.75" customHeight="1">
      <c r="A220" s="61">
        <v>3</v>
      </c>
      <c r="B220" s="178"/>
      <c r="C220" s="61">
        <v>60095</v>
      </c>
      <c r="D220" s="109">
        <f>SUM(E220+F220)</f>
        <v>1000</v>
      </c>
      <c r="E220" s="111">
        <f>SUM(E195)</f>
        <v>1000</v>
      </c>
      <c r="F220" s="111">
        <v>0</v>
      </c>
      <c r="G220" s="111">
        <f>SUM(F195)</f>
        <v>0</v>
      </c>
      <c r="H220" s="111">
        <v>0</v>
      </c>
      <c r="I220" s="111">
        <f t="shared" si="1"/>
        <v>0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s="1" customFormat="1" ht="12.75" customHeight="1">
      <c r="A221" s="61">
        <v>4</v>
      </c>
      <c r="B221" s="117">
        <v>750</v>
      </c>
      <c r="C221" s="61">
        <v>75075</v>
      </c>
      <c r="D221" s="109">
        <f t="shared" si="0"/>
        <v>24900</v>
      </c>
      <c r="E221" s="111">
        <f>SUM(E29+E18+E124+E97+E87+E143+E38)</f>
        <v>24900</v>
      </c>
      <c r="F221" s="111">
        <v>0</v>
      </c>
      <c r="G221" s="111">
        <f>SUM(F29+F18+F124+F97+F87+F143+F38)</f>
        <v>0</v>
      </c>
      <c r="H221" s="111">
        <v>0</v>
      </c>
      <c r="I221" s="111">
        <f t="shared" si="1"/>
        <v>0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customHeight="1">
      <c r="A222" s="61">
        <v>5</v>
      </c>
      <c r="B222" s="175">
        <v>754</v>
      </c>
      <c r="C222" s="61">
        <v>75412</v>
      </c>
      <c r="D222" s="109">
        <f t="shared" si="0"/>
        <v>49776.880000000005</v>
      </c>
      <c r="E222" s="111">
        <f>SUM(E75+E66+E17+E123+E96+E102+E88+E199+E56+E46+E136+E50+E26+E169+E81+E142+E37)</f>
        <v>49776.880000000005</v>
      </c>
      <c r="F222" s="111">
        <v>0</v>
      </c>
      <c r="G222" s="111">
        <f>SUM(F75+F66+F17+F123+F96+F102+F88+F199+F56+F46+F136+F50+F26+F169+F81+F142+F37)</f>
        <v>0</v>
      </c>
      <c r="H222" s="111">
        <v>0</v>
      </c>
      <c r="I222" s="111">
        <f t="shared" si="1"/>
        <v>0</v>
      </c>
    </row>
    <row r="223" spans="1:24" ht="12.75" customHeight="1">
      <c r="A223" s="61">
        <v>6</v>
      </c>
      <c r="B223" s="175"/>
      <c r="C223" s="61">
        <v>75495</v>
      </c>
      <c r="D223" s="109">
        <f t="shared" si="0"/>
        <v>3500</v>
      </c>
      <c r="E223" s="111">
        <f>SUM(E67)</f>
        <v>3500</v>
      </c>
      <c r="F223" s="111">
        <v>0</v>
      </c>
      <c r="G223" s="111">
        <f>SUM(F67)</f>
        <v>0</v>
      </c>
      <c r="H223" s="111">
        <v>0</v>
      </c>
      <c r="I223" s="111">
        <f t="shared" si="1"/>
        <v>0</v>
      </c>
    </row>
    <row r="224" spans="1:24" ht="12.75" customHeight="1">
      <c r="A224" s="61">
        <v>7</v>
      </c>
      <c r="B224" s="175">
        <v>900</v>
      </c>
      <c r="C224" s="61">
        <v>90003</v>
      </c>
      <c r="D224" s="109">
        <f t="shared" si="0"/>
        <v>566350</v>
      </c>
      <c r="E224" s="111">
        <f>SUM(E181+E111+E106+E107+E184+E28+E73+E74+E65+E12+E13+E121+E162+E163+E61+E93+E94+E100+E86+E187+E194+E55+E126+E44+E115+E135+E48+E49+E32+E20+E21+E178+E167+E80+E201+E130+E140+E152+E35+E36+E145)</f>
        <v>566350</v>
      </c>
      <c r="F224" s="111">
        <v>0</v>
      </c>
      <c r="G224" s="111">
        <f>SUM(F181+F111+F106+F107+F184+F28+F73+F74+F65+F12+F13+F121+F162+F163+F61+F93+F94+F100+F86+F187+F194+F55+F126+F44+F115+F135+F48+F49+F32+F20+F21+F178+F167+F80+F201+F130+F140+F152+F35+F36+F145)</f>
        <v>0</v>
      </c>
      <c r="H224" s="111">
        <v>0</v>
      </c>
      <c r="I224" s="111">
        <f t="shared" ref="I224:I228" si="2">SUM(G224:H224)</f>
        <v>0</v>
      </c>
    </row>
    <row r="225" spans="1:11" ht="12.75" customHeight="1">
      <c r="A225" s="61">
        <v>8</v>
      </c>
      <c r="B225" s="175"/>
      <c r="C225" s="61">
        <v>90095</v>
      </c>
      <c r="D225" s="109">
        <f t="shared" si="0"/>
        <v>129578.78000000001</v>
      </c>
      <c r="E225" s="111">
        <f>SUM(E108+E112+E30+E63+E90+E138+E179+E174+E84+E156+E158+E146)</f>
        <v>129578.78000000001</v>
      </c>
      <c r="F225" s="111">
        <v>0</v>
      </c>
      <c r="G225" s="111">
        <f>SUM(F108+F112+F30+F63+F90+F138+F179+F174+F84+F156+F158+F146)</f>
        <v>0</v>
      </c>
      <c r="H225" s="111">
        <v>0</v>
      </c>
      <c r="I225" s="111">
        <f>SUM(G225:H225)</f>
        <v>0</v>
      </c>
    </row>
    <row r="226" spans="1:11" ht="12.75" customHeight="1">
      <c r="A226" s="61">
        <v>9</v>
      </c>
      <c r="B226" s="175"/>
      <c r="C226" s="61">
        <v>90015</v>
      </c>
      <c r="D226" s="109">
        <f t="shared" si="0"/>
        <v>81750</v>
      </c>
      <c r="E226" s="111">
        <v>0</v>
      </c>
      <c r="F226" s="111">
        <f>SUM(E68+E16+E164+E89+E191+E192+E128+E118+E82+E202+E39)</f>
        <v>81750</v>
      </c>
      <c r="G226" s="111">
        <v>0</v>
      </c>
      <c r="H226" s="111">
        <f>SUM(F68+F16+F164+F89+F191+F192+F128+F118+F82+F202+F39)</f>
        <v>0</v>
      </c>
      <c r="I226" s="111">
        <f t="shared" si="2"/>
        <v>0</v>
      </c>
    </row>
    <row r="227" spans="1:11" ht="12.75" customHeight="1">
      <c r="A227" s="61">
        <v>10</v>
      </c>
      <c r="B227" s="117">
        <v>921</v>
      </c>
      <c r="C227" s="61">
        <v>92109</v>
      </c>
      <c r="D227" s="109">
        <f t="shared" si="0"/>
        <v>543665.3899999999</v>
      </c>
      <c r="E227" s="111">
        <f>SUM(E182+E113+E105+E185+E76+E77+E69+E70+E14+E15+E120+E165+E62+E95+E99+E91+E188+E190+E196+E197+E57+E58+E59+E127+E45+E116+E117+E137+E51+E52+E33+E22+E23+E177+E170+E171+E172+E173+E168+E79+E83+E203+E131+E141+E154+E160+E40+E42+E147+E148+E149)</f>
        <v>536665.3899999999</v>
      </c>
      <c r="F227" s="111">
        <f>SUM(E159)</f>
        <v>7000</v>
      </c>
      <c r="G227" s="112">
        <f>SUM(F182+F113+F105+F185+F76+F77+F69+F70+F14+F15+F120+F165+F62+F95+F99+F91+F188+F190+F196+F197+F57+F58+F59+F127+F45+F116+F117+F137+F51+F52+F33+F22+F23+F177+F170+F171+F172+F173+F168+F79+F83+F203+F131+F141+F154+F159+F160+F40+F42+F147+F148+F149)</f>
        <v>0</v>
      </c>
      <c r="H227" s="111">
        <f>SUM(F159)</f>
        <v>0</v>
      </c>
      <c r="I227" s="111">
        <f t="shared" si="2"/>
        <v>0</v>
      </c>
    </row>
    <row r="228" spans="1:11" ht="12.75" customHeight="1">
      <c r="A228" s="61">
        <v>11</v>
      </c>
      <c r="B228" s="141">
        <v>926</v>
      </c>
      <c r="C228" s="51">
        <v>92601</v>
      </c>
      <c r="D228" s="109">
        <f t="shared" si="0"/>
        <v>112403.97</v>
      </c>
      <c r="E228" s="112">
        <f>SUM(E109+E104+E71+E122+E189+E198+E53+E24+E175+E132+E133+E155+E157+E41+E150)</f>
        <v>72403.97</v>
      </c>
      <c r="F228" s="111">
        <f>SUM(E101)</f>
        <v>40000</v>
      </c>
      <c r="G228" s="111">
        <f>SUM(F109+F104+F71+F122+F189+F198+F53+F24+F175+F132+F133+F155+F157+F41+F150)</f>
        <v>0</v>
      </c>
      <c r="H228" s="111">
        <f>SUM(F101)</f>
        <v>0</v>
      </c>
      <c r="I228" s="111">
        <f t="shared" si="2"/>
        <v>0</v>
      </c>
    </row>
    <row r="229" spans="1:11" ht="12.75" customHeight="1">
      <c r="A229" s="116"/>
      <c r="B229" s="115" t="s">
        <v>61</v>
      </c>
      <c r="C229" s="62"/>
      <c r="D229" s="114">
        <f>SUM(D218:D228)</f>
        <v>1534925.0199999998</v>
      </c>
      <c r="E229" s="113">
        <f t="shared" ref="E229:H229" si="3">SUM(E218:E228)</f>
        <v>1406175.0199999998</v>
      </c>
      <c r="F229" s="113">
        <f>SUM(F218:F228)</f>
        <v>128750</v>
      </c>
      <c r="G229" s="113">
        <f t="shared" si="3"/>
        <v>0</v>
      </c>
      <c r="H229" s="113">
        <f t="shared" si="3"/>
        <v>0</v>
      </c>
      <c r="I229" s="113">
        <f>SUM(I218:I228)</f>
        <v>0</v>
      </c>
    </row>
    <row r="230" spans="1:11" ht="12.75" customHeight="1">
      <c r="D230" s="63"/>
    </row>
    <row r="231" spans="1:11" ht="12.75" customHeight="1">
      <c r="B231" s="55" t="s">
        <v>91</v>
      </c>
      <c r="D231" s="63"/>
      <c r="H231" s="64"/>
      <c r="K231" s="65"/>
    </row>
    <row r="234" spans="1:11">
      <c r="D234" s="127"/>
      <c r="E234" s="110"/>
    </row>
    <row r="235" spans="1:11">
      <c r="A235" s="55"/>
      <c r="B235" s="55"/>
      <c r="C235" s="56"/>
      <c r="D235" s="127"/>
      <c r="E235" s="110"/>
      <c r="F235" s="89"/>
      <c r="G235" s="57"/>
      <c r="H235" s="57"/>
      <c r="I235" s="54"/>
    </row>
    <row r="236" spans="1:11">
      <c r="D236" s="127"/>
      <c r="E236" s="110"/>
    </row>
    <row r="237" spans="1:11">
      <c r="D237" s="127"/>
      <c r="E237" s="110"/>
    </row>
    <row r="238" spans="1:11">
      <c r="D238" s="127"/>
      <c r="E238" s="110"/>
    </row>
    <row r="239" spans="1:11" ht="15" customHeight="1">
      <c r="D239" s="55"/>
      <c r="E239" s="110"/>
    </row>
    <row r="240" spans="1:11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63" ht="15.6" customHeight="1"/>
    <row r="292" ht="9.75" customHeight="1"/>
    <row r="303" ht="39" customHeight="1"/>
  </sheetData>
  <mergeCells count="24">
    <mergeCell ref="E205:E206"/>
    <mergeCell ref="F205:F206"/>
    <mergeCell ref="G205:G206"/>
    <mergeCell ref="E1:G1"/>
    <mergeCell ref="E2:G2"/>
    <mergeCell ref="E3:G3"/>
    <mergeCell ref="E4:G4"/>
    <mergeCell ref="A6:H6"/>
    <mergeCell ref="B222:B223"/>
    <mergeCell ref="B224:B226"/>
    <mergeCell ref="B218:B220"/>
    <mergeCell ref="H205:H206"/>
    <mergeCell ref="A7:A10"/>
    <mergeCell ref="B7:B10"/>
    <mergeCell ref="C7:C10"/>
    <mergeCell ref="D7:D10"/>
    <mergeCell ref="E7:F9"/>
    <mergeCell ref="G7:G10"/>
    <mergeCell ref="H7:H10"/>
    <mergeCell ref="E11:F11"/>
    <mergeCell ref="A205:A206"/>
    <mergeCell ref="B205:B206"/>
    <mergeCell ref="C205:C206"/>
    <mergeCell ref="D205:D206"/>
  </mergeCells>
  <printOptions horizontalCentered="1"/>
  <pageMargins left="0.25" right="0.25" top="0.75" bottom="0.75" header="0.3" footer="0.3"/>
  <pageSetup paperSize="9" scale="58" firstPageNumber="0" fitToHeight="0" pageOrder="overThenDown" orientation="portrait" horizontalDpi="4294967295" verticalDpi="4294967295" r:id="rId1"/>
  <headerFooter>
    <oddFooter>&amp;C&amp;10Strona &amp;P z &amp;N</oddFooter>
  </headerFooter>
  <colBreaks count="1" manualBreakCount="1">
    <brk id="9" max="1048575" man="1"/>
  </colBreaks>
  <ignoredErrors>
    <ignoredError sqref="I221 I228 C205 I218:I220 I223 E19" formulaRange="1"/>
    <ignoredError sqref="A11" numberStoredAsText="1"/>
    <ignoredError sqref="D222 D224:D228 D219 I227 H229" evalError="1"/>
    <ignoredError sqref="I222 I226" evalError="1" formulaRange="1"/>
    <ignoredError sqref="I224" evalError="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969A-7BE2-4DF8-AD95-B9528FB758AB}">
  <dimension ref="A1:F153"/>
  <sheetViews>
    <sheetView workbookViewId="0">
      <selection activeCell="B150" sqref="B150:C152"/>
    </sheetView>
  </sheetViews>
  <sheetFormatPr defaultRowHeight="14.25"/>
  <cols>
    <col min="1" max="1" width="8.375" customWidth="1"/>
    <col min="2" max="2" width="10.125" customWidth="1"/>
    <col min="3" max="3" width="8.375" customWidth="1"/>
    <col min="4" max="4" width="30.5" customWidth="1"/>
    <col min="5" max="5" width="17.5" customWidth="1"/>
  </cols>
  <sheetData>
    <row r="1" spans="1:6" ht="15.75">
      <c r="A1" s="219"/>
      <c r="B1" s="219"/>
      <c r="C1" s="220"/>
      <c r="D1" s="219"/>
      <c r="E1" s="221"/>
      <c r="F1" s="221"/>
    </row>
    <row r="3" spans="1:6">
      <c r="A3" s="222" t="s">
        <v>195</v>
      </c>
      <c r="B3" s="222"/>
    </row>
    <row r="4" spans="1:6">
      <c r="A4" s="223" t="s">
        <v>196</v>
      </c>
      <c r="B4" s="222"/>
      <c r="E4" s="224" t="s">
        <v>197</v>
      </c>
    </row>
    <row r="5" spans="1:6">
      <c r="D5" s="225"/>
      <c r="E5" s="224" t="s">
        <v>198</v>
      </c>
      <c r="F5" s="226"/>
    </row>
    <row r="6" spans="1:6">
      <c r="D6" s="225"/>
      <c r="E6" s="224" t="s">
        <v>178</v>
      </c>
      <c r="F6" s="226"/>
    </row>
    <row r="7" spans="1:6">
      <c r="B7" s="222"/>
      <c r="C7" s="222"/>
      <c r="D7" s="222"/>
      <c r="E7" s="222" t="s">
        <v>199</v>
      </c>
      <c r="F7" s="222"/>
    </row>
    <row r="8" spans="1:6" ht="18.75">
      <c r="A8" s="227" t="s">
        <v>200</v>
      </c>
      <c r="B8" s="227"/>
      <c r="C8" s="227"/>
      <c r="D8" s="227"/>
      <c r="E8" s="228"/>
      <c r="F8" s="222"/>
    </row>
    <row r="9" spans="1:6" ht="19.5">
      <c r="A9" s="229"/>
      <c r="B9" s="227" t="s">
        <v>201</v>
      </c>
      <c r="C9" s="227"/>
      <c r="D9" s="227"/>
      <c r="E9" s="228"/>
      <c r="F9" s="222"/>
    </row>
    <row r="10" spans="1:6" ht="19.5">
      <c r="A10" s="229"/>
      <c r="B10" s="227"/>
      <c r="C10" s="227" t="s">
        <v>202</v>
      </c>
      <c r="D10" s="227"/>
      <c r="E10" s="228"/>
      <c r="F10" s="222"/>
    </row>
    <row r="11" spans="1:6" ht="19.5">
      <c r="A11" s="229"/>
      <c r="B11" s="227"/>
      <c r="C11" s="227"/>
      <c r="D11" s="227"/>
      <c r="E11" s="228"/>
      <c r="F11" s="222"/>
    </row>
    <row r="12" spans="1:6" ht="19.5" thickBot="1">
      <c r="A12" s="222"/>
      <c r="B12" s="222"/>
      <c r="C12" s="222"/>
      <c r="D12" s="230"/>
      <c r="E12" s="231" t="s">
        <v>203</v>
      </c>
      <c r="F12" s="232"/>
    </row>
    <row r="13" spans="1:6" ht="15.75" thickBot="1">
      <c r="A13" s="233" t="s">
        <v>204</v>
      </c>
      <c r="B13" s="234" t="s">
        <v>205</v>
      </c>
      <c r="C13" s="234" t="s">
        <v>186</v>
      </c>
      <c r="D13" s="234" t="s">
        <v>206</v>
      </c>
      <c r="E13" s="235" t="s">
        <v>207</v>
      </c>
      <c r="F13" s="236"/>
    </row>
    <row r="14" spans="1:6" ht="15.75" thickBot="1">
      <c r="A14" s="233"/>
      <c r="B14" s="234"/>
      <c r="C14" s="234"/>
      <c r="D14" s="234"/>
      <c r="E14" s="237" t="s">
        <v>208</v>
      </c>
      <c r="F14" s="236"/>
    </row>
    <row r="15" spans="1:6" ht="15.75" thickBot="1">
      <c r="A15" s="233"/>
      <c r="B15" s="234"/>
      <c r="C15" s="234"/>
      <c r="D15" s="234"/>
      <c r="E15" s="237" t="s">
        <v>209</v>
      </c>
      <c r="F15" s="236"/>
    </row>
    <row r="16" spans="1:6" ht="15" thickBot="1">
      <c r="A16" s="233"/>
      <c r="B16" s="234"/>
      <c r="C16" s="234"/>
      <c r="D16" s="234"/>
      <c r="E16" s="238" t="s">
        <v>210</v>
      </c>
    </row>
    <row r="17" spans="1:6" ht="15" thickBot="1">
      <c r="A17" s="239">
        <v>1</v>
      </c>
      <c r="B17" s="240">
        <v>2</v>
      </c>
      <c r="C17" s="240">
        <v>3</v>
      </c>
      <c r="D17" s="240">
        <v>4</v>
      </c>
      <c r="E17" s="241">
        <v>5</v>
      </c>
    </row>
    <row r="18" spans="1:6">
      <c r="A18" s="242"/>
      <c r="B18" s="243"/>
      <c r="C18" s="244"/>
      <c r="D18" s="245" t="s">
        <v>211</v>
      </c>
      <c r="E18" s="246"/>
    </row>
    <row r="19" spans="1:6">
      <c r="A19" s="247">
        <v>801</v>
      </c>
      <c r="B19" s="248">
        <v>80101</v>
      </c>
      <c r="C19" s="249" t="s">
        <v>212</v>
      </c>
      <c r="D19" s="250" t="s">
        <v>213</v>
      </c>
      <c r="E19" s="251">
        <v>5000</v>
      </c>
    </row>
    <row r="20" spans="1:6">
      <c r="A20" s="247">
        <v>801</v>
      </c>
      <c r="B20" s="248">
        <v>80101</v>
      </c>
      <c r="C20" s="249" t="s">
        <v>212</v>
      </c>
      <c r="D20" s="250" t="s">
        <v>214</v>
      </c>
      <c r="E20" s="251">
        <v>5000</v>
      </c>
    </row>
    <row r="21" spans="1:6">
      <c r="A21" s="247">
        <v>801</v>
      </c>
      <c r="B21" s="248">
        <v>80101</v>
      </c>
      <c r="C21" s="249" t="s">
        <v>189</v>
      </c>
      <c r="D21" s="250" t="s">
        <v>215</v>
      </c>
      <c r="E21" s="251">
        <v>200</v>
      </c>
    </row>
    <row r="22" spans="1:6">
      <c r="A22" s="247">
        <v>801</v>
      </c>
      <c r="B22" s="248">
        <v>80101</v>
      </c>
      <c r="C22" s="249" t="s">
        <v>189</v>
      </c>
      <c r="D22" s="250" t="s">
        <v>216</v>
      </c>
      <c r="E22" s="251">
        <v>100</v>
      </c>
    </row>
    <row r="23" spans="1:6">
      <c r="A23" s="247">
        <v>801</v>
      </c>
      <c r="B23" s="248">
        <v>80101</v>
      </c>
      <c r="C23" s="249" t="s">
        <v>212</v>
      </c>
      <c r="D23" s="250" t="s">
        <v>217</v>
      </c>
      <c r="E23" s="251">
        <v>2000</v>
      </c>
    </row>
    <row r="24" spans="1:6" ht="15" thickBot="1">
      <c r="A24" s="247">
        <v>801</v>
      </c>
      <c r="B24" s="248">
        <v>80101</v>
      </c>
      <c r="C24" s="249" t="s">
        <v>212</v>
      </c>
      <c r="D24" s="250" t="s">
        <v>218</v>
      </c>
      <c r="E24" s="251">
        <v>2000</v>
      </c>
    </row>
    <row r="25" spans="1:6" ht="15" thickBot="1">
      <c r="A25" s="252"/>
      <c r="B25" s="253"/>
      <c r="C25" s="254"/>
      <c r="D25" s="255" t="s">
        <v>219</v>
      </c>
      <c r="E25" s="256">
        <f>SUM(E19:E24)</f>
        <v>14300</v>
      </c>
    </row>
    <row r="26" spans="1:6">
      <c r="A26" s="247">
        <v>801</v>
      </c>
      <c r="B26" s="248">
        <v>80104</v>
      </c>
      <c r="C26" s="249" t="s">
        <v>212</v>
      </c>
      <c r="D26" s="250" t="s">
        <v>220</v>
      </c>
      <c r="E26" s="251">
        <v>3000</v>
      </c>
    </row>
    <row r="27" spans="1:6">
      <c r="A27" s="247">
        <v>801</v>
      </c>
      <c r="B27" s="248">
        <v>80104</v>
      </c>
      <c r="C27" s="249" t="s">
        <v>212</v>
      </c>
      <c r="D27" s="250" t="s">
        <v>221</v>
      </c>
      <c r="E27" s="251">
        <v>0</v>
      </c>
    </row>
    <row r="28" spans="1:6" ht="15" thickBot="1">
      <c r="A28" s="247">
        <v>801</v>
      </c>
      <c r="B28" s="248">
        <v>80104</v>
      </c>
      <c r="C28" s="249" t="s">
        <v>212</v>
      </c>
      <c r="D28" s="250" t="s">
        <v>222</v>
      </c>
      <c r="E28" s="251">
        <v>0</v>
      </c>
    </row>
    <row r="29" spans="1:6" ht="15" thickBot="1">
      <c r="A29" s="252"/>
      <c r="B29" s="253"/>
      <c r="C29" s="254"/>
      <c r="D29" s="255" t="s">
        <v>223</v>
      </c>
      <c r="E29" s="256">
        <f>SUM(E26:E28)</f>
        <v>3000</v>
      </c>
    </row>
    <row r="30" spans="1:6" ht="15" thickBot="1">
      <c r="A30" s="252"/>
      <c r="B30" s="253"/>
      <c r="C30" s="254"/>
      <c r="D30" s="255"/>
      <c r="E30" s="256"/>
    </row>
    <row r="31" spans="1:6" ht="15" thickBot="1">
      <c r="A31" s="252">
        <v>854</v>
      </c>
      <c r="B31" s="253">
        <v>85417</v>
      </c>
      <c r="C31" s="254" t="s">
        <v>212</v>
      </c>
      <c r="D31" s="257" t="s">
        <v>224</v>
      </c>
      <c r="E31" s="258">
        <v>2000</v>
      </c>
      <c r="F31" s="259"/>
    </row>
    <row r="32" spans="1:6" ht="16.5" thickBot="1">
      <c r="A32" s="252"/>
      <c r="B32" s="253"/>
      <c r="C32" s="254"/>
      <c r="D32" s="255" t="s">
        <v>225</v>
      </c>
      <c r="E32" s="260">
        <f>E25+E29+E31</f>
        <v>19300</v>
      </c>
    </row>
    <row r="33" spans="1:5">
      <c r="A33" s="261"/>
      <c r="B33" s="244"/>
      <c r="C33" s="262"/>
      <c r="D33" s="245" t="s">
        <v>226</v>
      </c>
      <c r="E33" s="263"/>
    </row>
    <row r="34" spans="1:5">
      <c r="A34" s="247">
        <v>801</v>
      </c>
      <c r="B34" s="248">
        <v>80101</v>
      </c>
      <c r="C34" s="249" t="s">
        <v>227</v>
      </c>
      <c r="D34" s="250" t="s">
        <v>213</v>
      </c>
      <c r="E34" s="251">
        <v>5000</v>
      </c>
    </row>
    <row r="35" spans="1:5">
      <c r="A35" s="247">
        <v>801</v>
      </c>
      <c r="B35" s="248">
        <v>80101</v>
      </c>
      <c r="C35" s="249" t="s">
        <v>227</v>
      </c>
      <c r="D35" s="250" t="s">
        <v>214</v>
      </c>
      <c r="E35" s="251">
        <v>5000</v>
      </c>
    </row>
    <row r="36" spans="1:5">
      <c r="A36" s="247">
        <v>801</v>
      </c>
      <c r="B36" s="248">
        <v>80101</v>
      </c>
      <c r="C36" s="249" t="s">
        <v>227</v>
      </c>
      <c r="D36" s="250" t="s">
        <v>215</v>
      </c>
      <c r="E36" s="251">
        <v>200</v>
      </c>
    </row>
    <row r="37" spans="1:5">
      <c r="A37" s="247">
        <v>801</v>
      </c>
      <c r="B37" s="248">
        <v>80101</v>
      </c>
      <c r="C37" s="249" t="s">
        <v>227</v>
      </c>
      <c r="D37" s="250" t="s">
        <v>216</v>
      </c>
      <c r="E37" s="251">
        <v>100</v>
      </c>
    </row>
    <row r="38" spans="1:5">
      <c r="A38" s="247">
        <v>801</v>
      </c>
      <c r="B38" s="248">
        <v>80101</v>
      </c>
      <c r="C38" s="249" t="s">
        <v>227</v>
      </c>
      <c r="D38" s="250" t="s">
        <v>217</v>
      </c>
      <c r="E38" s="251">
        <v>2000</v>
      </c>
    </row>
    <row r="39" spans="1:5" ht="15" thickBot="1">
      <c r="A39" s="247">
        <v>801</v>
      </c>
      <c r="B39" s="248">
        <v>80101</v>
      </c>
      <c r="C39" s="249" t="s">
        <v>227</v>
      </c>
      <c r="D39" s="250" t="s">
        <v>218</v>
      </c>
      <c r="E39" s="251">
        <v>2000</v>
      </c>
    </row>
    <row r="40" spans="1:5" ht="15" thickBot="1">
      <c r="A40" s="252"/>
      <c r="B40" s="253"/>
      <c r="C40" s="254"/>
      <c r="D40" s="255" t="s">
        <v>219</v>
      </c>
      <c r="E40" s="256">
        <f>SUM(E34:E39)</f>
        <v>14300</v>
      </c>
    </row>
    <row r="41" spans="1:5">
      <c r="A41" s="247">
        <v>801</v>
      </c>
      <c r="B41" s="248">
        <v>80104</v>
      </c>
      <c r="C41" s="249" t="s">
        <v>227</v>
      </c>
      <c r="D41" s="250" t="s">
        <v>220</v>
      </c>
      <c r="E41" s="251">
        <v>3000</v>
      </c>
    </row>
    <row r="42" spans="1:5">
      <c r="A42" s="247">
        <v>801</v>
      </c>
      <c r="B42" s="248">
        <v>80104</v>
      </c>
      <c r="C42" s="249" t="s">
        <v>227</v>
      </c>
      <c r="D42" s="250" t="s">
        <v>221</v>
      </c>
      <c r="E42" s="251">
        <v>0</v>
      </c>
    </row>
    <row r="43" spans="1:5" ht="15" thickBot="1">
      <c r="A43" s="247">
        <v>801</v>
      </c>
      <c r="B43" s="248">
        <v>80104</v>
      </c>
      <c r="C43" s="249" t="s">
        <v>227</v>
      </c>
      <c r="D43" s="250" t="s">
        <v>222</v>
      </c>
      <c r="E43" s="251">
        <v>0</v>
      </c>
    </row>
    <row r="44" spans="1:5" ht="15" thickBot="1">
      <c r="A44" s="252"/>
      <c r="B44" s="253"/>
      <c r="C44" s="254"/>
      <c r="D44" s="255" t="s">
        <v>223</v>
      </c>
      <c r="E44" s="256">
        <f>SUM(E41:E43)</f>
        <v>3000</v>
      </c>
    </row>
    <row r="45" spans="1:5" ht="15" thickBot="1">
      <c r="A45" s="239">
        <v>854</v>
      </c>
      <c r="B45" s="240">
        <v>85417</v>
      </c>
      <c r="C45" s="264" t="s">
        <v>227</v>
      </c>
      <c r="D45" s="265" t="s">
        <v>224</v>
      </c>
      <c r="E45" s="266">
        <v>2000</v>
      </c>
    </row>
    <row r="46" spans="1:5" ht="16.5" thickBot="1">
      <c r="A46" s="267"/>
      <c r="B46" s="268"/>
      <c r="C46" s="268"/>
      <c r="D46" s="255" t="s">
        <v>228</v>
      </c>
      <c r="E46" s="260">
        <f>E40+E44+E45</f>
        <v>19300</v>
      </c>
    </row>
    <row r="47" spans="1:5">
      <c r="A47" s="269" t="s">
        <v>229</v>
      </c>
      <c r="B47" s="270"/>
      <c r="C47" s="270"/>
      <c r="D47" s="270"/>
      <c r="E47" s="259"/>
    </row>
    <row r="50" spans="1:6" ht="15.75">
      <c r="A50" s="219"/>
      <c r="B50" s="219"/>
      <c r="C50" s="219"/>
      <c r="D50" s="219"/>
      <c r="E50" s="221"/>
      <c r="F50" s="271"/>
    </row>
    <row r="51" spans="1:6" ht="15.75">
      <c r="A51" s="222" t="s">
        <v>230</v>
      </c>
      <c r="B51" s="222"/>
      <c r="C51" s="222"/>
      <c r="D51" s="219"/>
      <c r="E51" s="272" t="s">
        <v>231</v>
      </c>
      <c r="F51" s="271"/>
    </row>
    <row r="52" spans="1:6" ht="15.75">
      <c r="A52" s="223" t="s">
        <v>232</v>
      </c>
      <c r="B52" s="222"/>
      <c r="C52" s="222"/>
      <c r="D52" s="219"/>
      <c r="E52" s="223" t="s">
        <v>233</v>
      </c>
      <c r="F52" s="271"/>
    </row>
    <row r="53" spans="1:6" ht="15.75">
      <c r="D53" s="220"/>
      <c r="E53" s="273"/>
      <c r="F53" s="274"/>
    </row>
    <row r="54" spans="1:6" ht="15.75">
      <c r="A54" s="219"/>
      <c r="B54" s="219"/>
      <c r="C54" s="219"/>
      <c r="D54" s="219"/>
      <c r="E54" s="221"/>
      <c r="F54" s="271"/>
    </row>
    <row r="55" spans="1:6" ht="15.75">
      <c r="A55" s="219"/>
      <c r="B55" s="219"/>
      <c r="C55" s="219"/>
      <c r="D55" s="219"/>
      <c r="E55" s="221"/>
      <c r="F55" s="271"/>
    </row>
    <row r="56" spans="1:6" ht="15.75">
      <c r="A56" s="219"/>
      <c r="B56" s="219"/>
      <c r="C56" s="219"/>
      <c r="D56" s="219"/>
      <c r="E56" s="221"/>
      <c r="F56" s="271"/>
    </row>
    <row r="57" spans="1:6" ht="15.75">
      <c r="A57" s="219"/>
      <c r="B57" s="219"/>
      <c r="C57" s="219"/>
      <c r="D57" s="219"/>
      <c r="E57" s="221"/>
      <c r="F57" s="271"/>
    </row>
    <row r="58" spans="1:6" ht="15.75">
      <c r="A58" s="219"/>
      <c r="B58" s="219"/>
      <c r="C58" s="219"/>
      <c r="D58" s="219"/>
      <c r="E58" s="221"/>
      <c r="F58" s="271"/>
    </row>
    <row r="59" spans="1:6" ht="15.75">
      <c r="A59" s="219"/>
      <c r="B59" s="219"/>
      <c r="C59" s="219"/>
      <c r="D59" s="219"/>
      <c r="E59" s="221"/>
      <c r="F59" s="271"/>
    </row>
    <row r="60" spans="1:6" ht="15.75">
      <c r="A60" s="219"/>
      <c r="B60" s="219"/>
      <c r="C60" s="219"/>
      <c r="D60" s="219"/>
      <c r="E60" s="221"/>
      <c r="F60" s="271"/>
    </row>
    <row r="61" spans="1:6" ht="15.75">
      <c r="A61" s="219"/>
      <c r="B61" s="219"/>
      <c r="C61" s="219"/>
      <c r="D61" s="219"/>
      <c r="E61" s="221"/>
      <c r="F61" s="221"/>
    </row>
    <row r="62" spans="1:6" ht="15.75">
      <c r="A62" s="219"/>
      <c r="B62" s="275"/>
      <c r="C62" s="219"/>
      <c r="D62" s="276"/>
      <c r="E62" s="221"/>
      <c r="F62" s="221"/>
    </row>
    <row r="63" spans="1:6" ht="15.75">
      <c r="A63" s="219"/>
      <c r="B63" s="221"/>
      <c r="C63" s="221"/>
      <c r="D63" s="221"/>
      <c r="E63" s="221"/>
      <c r="F63" s="221"/>
    </row>
    <row r="64" spans="1:6" ht="15.75">
      <c r="A64" s="221"/>
      <c r="B64" s="221"/>
      <c r="C64" s="221"/>
      <c r="D64" s="221"/>
      <c r="E64" s="221"/>
      <c r="F64" s="221"/>
    </row>
    <row r="65" spans="1:6" ht="15.75">
      <c r="A65" s="221"/>
      <c r="B65" s="221"/>
      <c r="C65" s="221"/>
      <c r="D65" s="221"/>
      <c r="E65" s="221"/>
      <c r="F65" s="221"/>
    </row>
    <row r="66" spans="1:6" ht="15.75">
      <c r="A66" s="221"/>
      <c r="B66" s="221"/>
      <c r="C66" s="221"/>
      <c r="D66" s="221"/>
      <c r="E66" s="221"/>
      <c r="F66" s="221"/>
    </row>
    <row r="67" spans="1:6" ht="15.75">
      <c r="A67" s="221"/>
      <c r="B67" s="219"/>
      <c r="C67" s="219"/>
      <c r="D67" s="219"/>
      <c r="E67" s="221"/>
      <c r="F67" s="221"/>
    </row>
    <row r="68" spans="1:6" ht="15.75">
      <c r="A68" s="219"/>
      <c r="B68" s="219"/>
      <c r="C68" s="219"/>
      <c r="D68" s="219"/>
      <c r="E68" s="221"/>
      <c r="F68" s="221"/>
    </row>
    <row r="69" spans="1:6" ht="15.75">
      <c r="A69" s="219"/>
      <c r="B69" s="219"/>
      <c r="C69" s="219"/>
      <c r="D69" s="219"/>
      <c r="E69" s="221"/>
      <c r="F69" s="221"/>
    </row>
    <row r="70" spans="1:6" ht="15.75">
      <c r="A70" s="275"/>
      <c r="B70" s="221"/>
      <c r="C70" s="221"/>
      <c r="D70" s="277"/>
      <c r="E70" s="236"/>
      <c r="F70" s="236"/>
    </row>
    <row r="71" spans="1:6" ht="15.75">
      <c r="A71" s="221"/>
      <c r="B71" s="219"/>
      <c r="C71" s="219"/>
      <c r="D71" s="277"/>
      <c r="E71" s="236"/>
      <c r="F71" s="236"/>
    </row>
    <row r="72" spans="1:6" ht="15.75">
      <c r="A72" s="219"/>
      <c r="B72" s="219"/>
      <c r="C72" s="219"/>
      <c r="D72" s="278"/>
      <c r="E72" s="279"/>
      <c r="F72" s="279"/>
    </row>
    <row r="73" spans="1:6" ht="15.75">
      <c r="A73" s="219"/>
      <c r="B73" s="280"/>
      <c r="C73" s="280"/>
      <c r="D73" s="280"/>
      <c r="E73" s="281"/>
      <c r="F73" s="281"/>
    </row>
    <row r="74" spans="1:6">
      <c r="A74" s="282"/>
      <c r="B74" s="280"/>
      <c r="C74" s="280"/>
      <c r="D74" s="280"/>
      <c r="E74" s="281"/>
      <c r="F74" s="281"/>
    </row>
    <row r="75" spans="1:6">
      <c r="A75" s="280"/>
      <c r="B75" s="280"/>
      <c r="C75" s="280"/>
      <c r="D75" s="280"/>
      <c r="E75" s="281"/>
      <c r="F75" s="281"/>
    </row>
    <row r="76" spans="1:6">
      <c r="A76" s="280"/>
      <c r="B76" s="280"/>
      <c r="C76" s="280"/>
      <c r="D76" s="283"/>
      <c r="E76" s="283"/>
      <c r="F76" s="281"/>
    </row>
    <row r="77" spans="1:6" ht="15.75">
      <c r="A77" s="220"/>
      <c r="B77" s="280"/>
      <c r="C77" s="280"/>
      <c r="D77" s="283"/>
      <c r="E77" s="283"/>
      <c r="F77" s="281"/>
    </row>
    <row r="78" spans="1:6" ht="15.75">
      <c r="A78" s="220"/>
      <c r="B78" s="280"/>
      <c r="C78" s="280"/>
      <c r="D78" s="280"/>
      <c r="E78" s="281"/>
      <c r="F78" s="281"/>
    </row>
    <row r="79" spans="1:6" ht="15">
      <c r="A79" s="280"/>
      <c r="B79" s="278"/>
      <c r="C79" s="284"/>
      <c r="D79" s="284"/>
      <c r="E79" s="279"/>
      <c r="F79" s="279"/>
    </row>
    <row r="80" spans="1:6" ht="15">
      <c r="A80" s="278"/>
      <c r="B80" s="283"/>
      <c r="C80" s="284"/>
      <c r="D80" s="284"/>
      <c r="E80" s="279"/>
      <c r="F80" s="279"/>
    </row>
    <row r="81" spans="1:6" ht="15">
      <c r="A81" s="278"/>
      <c r="B81" s="278"/>
      <c r="C81" s="284"/>
      <c r="D81" s="284"/>
      <c r="E81" s="279"/>
      <c r="F81" s="279"/>
    </row>
    <row r="82" spans="1:6" ht="15">
      <c r="A82" s="278"/>
      <c r="B82" s="278"/>
      <c r="C82" s="278"/>
      <c r="D82" s="278"/>
      <c r="E82" s="279"/>
      <c r="F82" s="279"/>
    </row>
    <row r="83" spans="1:6" ht="15">
      <c r="A83" s="278"/>
      <c r="B83" s="278"/>
      <c r="C83" s="278"/>
      <c r="D83" s="278"/>
      <c r="E83" s="279"/>
      <c r="F83" s="279"/>
    </row>
    <row r="84" spans="1:6" ht="15">
      <c r="A84" s="278"/>
      <c r="B84" s="278"/>
      <c r="C84" s="278"/>
      <c r="D84" s="278"/>
      <c r="E84" s="279"/>
      <c r="F84" s="279"/>
    </row>
    <row r="85" spans="1:6" ht="15">
      <c r="A85" s="278"/>
      <c r="B85" s="278"/>
      <c r="C85" s="278"/>
      <c r="D85" s="278"/>
      <c r="E85" s="279"/>
      <c r="F85" s="279"/>
    </row>
    <row r="86" spans="1:6" ht="15">
      <c r="A86" s="278"/>
      <c r="B86" s="285"/>
      <c r="C86" s="286"/>
      <c r="D86" s="278"/>
      <c r="E86" s="279"/>
      <c r="F86" s="279"/>
    </row>
    <row r="87" spans="1:6" ht="15">
      <c r="A87" s="278"/>
      <c r="B87" s="283"/>
      <c r="C87" s="278"/>
      <c r="D87" s="278"/>
      <c r="E87" s="279"/>
      <c r="F87" s="279"/>
    </row>
    <row r="88" spans="1:6" ht="15">
      <c r="A88" s="278"/>
      <c r="B88" s="278"/>
      <c r="C88" s="287"/>
      <c r="D88" s="278"/>
      <c r="E88" s="279"/>
      <c r="F88" s="279"/>
    </row>
    <row r="89" spans="1:6" ht="15">
      <c r="A89" s="278"/>
      <c r="B89" s="283"/>
      <c r="C89" s="288"/>
      <c r="D89" s="278"/>
      <c r="E89" s="279"/>
      <c r="F89" s="279"/>
    </row>
    <row r="90" spans="1:6" ht="15">
      <c r="A90" s="278"/>
      <c r="B90" s="278"/>
      <c r="C90" s="289"/>
      <c r="D90" s="278"/>
      <c r="E90" s="279"/>
      <c r="F90" s="279"/>
    </row>
    <row r="91" spans="1:6" ht="15">
      <c r="A91" s="278"/>
      <c r="B91" s="285"/>
      <c r="C91" s="287"/>
      <c r="D91" s="278"/>
      <c r="E91" s="279"/>
      <c r="F91" s="279"/>
    </row>
    <row r="92" spans="1:6" ht="15">
      <c r="A92" s="278"/>
      <c r="B92" s="283"/>
      <c r="C92" s="278"/>
      <c r="D92" s="278"/>
      <c r="E92" s="279"/>
      <c r="F92" s="279"/>
    </row>
    <row r="93" spans="1:6" ht="15">
      <c r="A93" s="278"/>
      <c r="B93" s="278"/>
      <c r="C93" s="283"/>
      <c r="D93" s="278"/>
      <c r="E93" s="279"/>
      <c r="F93" s="279"/>
    </row>
    <row r="94" spans="1:6" ht="15">
      <c r="A94" s="278"/>
      <c r="B94" s="283"/>
      <c r="C94" s="278"/>
      <c r="D94" s="278"/>
      <c r="E94" s="279"/>
      <c r="F94" s="279"/>
    </row>
    <row r="95" spans="1:6" ht="15">
      <c r="A95" s="278"/>
      <c r="B95" s="278"/>
      <c r="C95" s="290"/>
      <c r="D95" s="278"/>
      <c r="E95" s="279"/>
      <c r="F95" s="279"/>
    </row>
    <row r="96" spans="1:6" ht="15">
      <c r="A96" s="278"/>
      <c r="B96" s="283"/>
      <c r="C96" s="278"/>
      <c r="D96" s="278"/>
      <c r="E96" s="279"/>
      <c r="F96" s="279"/>
    </row>
    <row r="97" spans="1:6" ht="15">
      <c r="A97" s="278"/>
      <c r="B97" s="283"/>
      <c r="C97" s="278"/>
      <c r="D97" s="278"/>
      <c r="E97" s="279"/>
      <c r="F97" s="279"/>
    </row>
    <row r="98" spans="1:6" ht="15">
      <c r="A98" s="278"/>
      <c r="B98" s="278"/>
      <c r="C98" s="283"/>
      <c r="D98" s="278"/>
      <c r="E98" s="279"/>
      <c r="F98" s="279"/>
    </row>
    <row r="99" spans="1:6" ht="15">
      <c r="A99" s="278"/>
      <c r="B99" s="283"/>
      <c r="C99" s="278"/>
      <c r="D99" s="278"/>
      <c r="E99" s="279"/>
      <c r="F99" s="279"/>
    </row>
    <row r="100" spans="1:6" ht="15">
      <c r="A100" s="278"/>
      <c r="B100" s="278"/>
      <c r="C100" s="290"/>
      <c r="D100" s="278"/>
      <c r="E100" s="279"/>
      <c r="F100" s="279"/>
    </row>
    <row r="101" spans="1:6" ht="15">
      <c r="A101" s="278"/>
      <c r="B101" s="278"/>
      <c r="C101" s="278"/>
      <c r="D101" s="278"/>
      <c r="E101" s="279"/>
      <c r="F101" s="279"/>
    </row>
    <row r="102" spans="1:6" ht="15">
      <c r="A102" s="278"/>
      <c r="B102" s="283"/>
      <c r="C102" s="278"/>
      <c r="D102" s="283"/>
      <c r="E102" s="279"/>
      <c r="F102" s="279"/>
    </row>
    <row r="103" spans="1:6" ht="15">
      <c r="A103" s="278"/>
      <c r="B103" s="278"/>
      <c r="C103" s="283"/>
      <c r="D103" s="278"/>
      <c r="E103" s="279"/>
      <c r="F103" s="279"/>
    </row>
    <row r="104" spans="1:6" ht="15">
      <c r="A104" s="278"/>
      <c r="B104" s="283"/>
      <c r="C104" s="278"/>
      <c r="D104" s="278"/>
      <c r="E104" s="279"/>
      <c r="F104" s="279"/>
    </row>
    <row r="105" spans="1:6" ht="15">
      <c r="A105" s="278"/>
      <c r="B105" s="278"/>
      <c r="C105" s="290"/>
      <c r="D105" s="278"/>
      <c r="E105" s="279"/>
      <c r="F105" s="279"/>
    </row>
    <row r="106" spans="1:6" ht="15">
      <c r="A106" s="278"/>
      <c r="B106" s="278"/>
      <c r="C106" s="278"/>
      <c r="D106" s="278"/>
      <c r="E106" s="279"/>
      <c r="F106" s="279"/>
    </row>
    <row r="107" spans="1:6" ht="15">
      <c r="A107" s="278"/>
      <c r="B107" s="283"/>
      <c r="C107" s="278"/>
      <c r="D107" s="278"/>
      <c r="E107" s="279"/>
      <c r="F107" s="279"/>
    </row>
    <row r="108" spans="1:6" ht="15">
      <c r="A108" s="278"/>
      <c r="B108" s="278"/>
      <c r="C108" s="283"/>
      <c r="D108" s="278"/>
      <c r="E108" s="279"/>
      <c r="F108" s="279"/>
    </row>
    <row r="109" spans="1:6" ht="15">
      <c r="A109" s="278"/>
      <c r="B109" s="283"/>
      <c r="C109" s="278"/>
      <c r="D109" s="278"/>
      <c r="E109" s="279"/>
      <c r="F109" s="279"/>
    </row>
    <row r="110" spans="1:6" ht="15">
      <c r="A110" s="278"/>
      <c r="B110" s="278"/>
      <c r="C110" s="290"/>
      <c r="D110" s="278"/>
      <c r="E110" s="279"/>
      <c r="F110" s="279"/>
    </row>
    <row r="111" spans="1:6" ht="15">
      <c r="A111" s="278"/>
      <c r="B111" s="278"/>
      <c r="C111" s="278"/>
      <c r="D111" s="278"/>
      <c r="E111" s="279"/>
      <c r="F111" s="279"/>
    </row>
    <row r="112" spans="1:6" ht="15">
      <c r="A112" s="278"/>
      <c r="B112" s="283"/>
      <c r="C112" s="278"/>
      <c r="D112" s="291"/>
      <c r="E112" s="279"/>
      <c r="F112" s="279"/>
    </row>
    <row r="113" spans="1:6" ht="15">
      <c r="A113" s="278"/>
      <c r="B113" s="278"/>
      <c r="C113" s="283"/>
      <c r="D113" s="281"/>
      <c r="E113" s="281"/>
      <c r="F113" s="281"/>
    </row>
    <row r="114" spans="1:6" ht="15">
      <c r="A114" s="281"/>
      <c r="B114" s="283"/>
      <c r="C114" s="278"/>
      <c r="D114" s="281"/>
      <c r="E114" s="281"/>
      <c r="F114" s="281"/>
    </row>
    <row r="115" spans="1:6" ht="15">
      <c r="A115" s="281"/>
      <c r="B115" s="278"/>
      <c r="C115" s="290"/>
      <c r="D115" s="281"/>
      <c r="E115" s="281"/>
      <c r="F115" s="281"/>
    </row>
    <row r="116" spans="1:6" ht="15">
      <c r="A116" s="281"/>
      <c r="B116" s="279"/>
      <c r="C116" s="281"/>
      <c r="D116" s="281"/>
      <c r="E116" s="281"/>
      <c r="F116" s="281"/>
    </row>
    <row r="117" spans="1:6" ht="15.75">
      <c r="A117" s="281"/>
      <c r="B117" s="280"/>
      <c r="C117" s="219"/>
      <c r="D117" s="278"/>
      <c r="E117" s="279"/>
      <c r="F117" s="281"/>
    </row>
    <row r="118" spans="1:6">
      <c r="A118" s="280"/>
      <c r="B118" s="222"/>
      <c r="C118" s="222"/>
      <c r="D118" s="222"/>
    </row>
    <row r="119" spans="1:6" ht="15">
      <c r="A119" s="223"/>
      <c r="B119" s="279"/>
      <c r="C119" s="222"/>
      <c r="D119" s="222"/>
    </row>
    <row r="120" spans="1:6" ht="15">
      <c r="A120" s="223"/>
      <c r="B120" s="279"/>
      <c r="C120" s="222"/>
      <c r="D120" s="222"/>
    </row>
    <row r="121" spans="1:6" ht="15">
      <c r="A121" s="222"/>
      <c r="B121" s="279"/>
      <c r="C121" s="222"/>
      <c r="D121" s="222"/>
    </row>
    <row r="122" spans="1:6" ht="15">
      <c r="A122" s="222"/>
      <c r="B122" s="292"/>
      <c r="C122" s="293"/>
      <c r="D122" s="293"/>
      <c r="E122" s="294"/>
      <c r="F122" s="294"/>
    </row>
    <row r="123" spans="1:6" ht="15">
      <c r="A123" s="292"/>
      <c r="B123" s="295"/>
      <c r="C123" s="293"/>
      <c r="D123" s="293"/>
      <c r="E123" s="294"/>
      <c r="F123" s="294"/>
    </row>
    <row r="124" spans="1:6" ht="15">
      <c r="A124" s="292"/>
      <c r="B124" s="293"/>
      <c r="C124" s="293"/>
      <c r="D124" s="293"/>
      <c r="E124" s="294"/>
      <c r="F124" s="294"/>
    </row>
    <row r="125" spans="1:6" ht="15">
      <c r="A125" s="293"/>
      <c r="B125" s="292"/>
      <c r="C125" s="292"/>
      <c r="D125" s="292"/>
      <c r="E125" s="294"/>
      <c r="F125" s="294"/>
    </row>
    <row r="126" spans="1:6" ht="15">
      <c r="A126" s="292"/>
      <c r="B126" s="292"/>
      <c r="C126" s="292"/>
      <c r="D126" s="292"/>
      <c r="E126" s="294"/>
      <c r="F126" s="294"/>
    </row>
    <row r="127" spans="1:6" ht="15">
      <c r="A127" s="292"/>
      <c r="B127" s="278"/>
      <c r="C127" s="292"/>
      <c r="D127" s="292"/>
      <c r="E127" s="294"/>
      <c r="F127" s="294"/>
    </row>
    <row r="128" spans="1:6" ht="15">
      <c r="A128" s="292"/>
      <c r="B128" s="292"/>
      <c r="C128" s="292"/>
      <c r="D128" s="292"/>
      <c r="E128" s="294"/>
      <c r="F128" s="294"/>
    </row>
    <row r="129" spans="1:6" ht="15">
      <c r="A129" s="292"/>
      <c r="B129" s="292"/>
      <c r="C129" s="292"/>
      <c r="D129" s="292"/>
      <c r="E129" s="294"/>
      <c r="F129" s="294"/>
    </row>
    <row r="130" spans="1:6" ht="15">
      <c r="A130" s="292"/>
      <c r="B130" s="292"/>
      <c r="C130" s="292"/>
      <c r="D130" s="292"/>
      <c r="E130" s="294"/>
      <c r="F130" s="294"/>
    </row>
    <row r="131" spans="1:6" ht="15">
      <c r="A131" s="292"/>
      <c r="B131" s="292"/>
      <c r="C131" s="292"/>
      <c r="D131" s="292"/>
      <c r="E131" s="294"/>
      <c r="F131" s="294"/>
    </row>
    <row r="132" spans="1:6" ht="15">
      <c r="A132" s="292"/>
      <c r="B132" s="295"/>
      <c r="C132" s="292"/>
      <c r="D132" s="292"/>
      <c r="E132" s="294"/>
      <c r="F132" s="294"/>
    </row>
    <row r="133" spans="1:6" ht="15">
      <c r="A133" s="292"/>
      <c r="B133" s="292"/>
      <c r="C133" s="292"/>
      <c r="D133" s="292"/>
      <c r="E133" s="294"/>
      <c r="F133" s="294"/>
    </row>
    <row r="134" spans="1:6" ht="15">
      <c r="A134" s="292"/>
      <c r="B134" s="295"/>
      <c r="C134" s="292"/>
      <c r="D134" s="292"/>
      <c r="E134" s="294"/>
      <c r="F134" s="294"/>
    </row>
    <row r="135" spans="1:6" ht="15">
      <c r="A135" s="292"/>
      <c r="B135" s="292"/>
      <c r="C135" s="292"/>
      <c r="D135" s="292"/>
      <c r="E135" s="294"/>
      <c r="F135" s="294"/>
    </row>
    <row r="136" spans="1:6" ht="15">
      <c r="A136" s="292"/>
      <c r="B136" s="292"/>
      <c r="C136" s="292"/>
      <c r="D136" s="292"/>
      <c r="E136" s="294"/>
      <c r="F136" s="294"/>
    </row>
    <row r="137" spans="1:6" ht="15">
      <c r="A137" s="292"/>
      <c r="B137" s="292"/>
      <c r="C137" s="292"/>
      <c r="D137" s="292"/>
      <c r="E137" s="294"/>
      <c r="F137" s="294"/>
    </row>
    <row r="138" spans="1:6" ht="15">
      <c r="A138" s="292"/>
      <c r="B138" s="295"/>
      <c r="C138" s="292"/>
      <c r="D138" s="292"/>
      <c r="E138" s="294"/>
      <c r="F138" s="294"/>
    </row>
    <row r="139" spans="1:6" ht="15">
      <c r="A139" s="292"/>
      <c r="B139" s="292"/>
      <c r="C139" s="292"/>
      <c r="D139" s="292"/>
      <c r="E139" s="294"/>
      <c r="F139" s="294"/>
    </row>
    <row r="140" spans="1:6" ht="15">
      <c r="A140" s="292"/>
      <c r="B140" s="292"/>
      <c r="C140" s="292"/>
      <c r="D140" s="292"/>
      <c r="E140" s="294"/>
      <c r="F140" s="294"/>
    </row>
    <row r="141" spans="1:6" ht="15">
      <c r="A141" s="292"/>
      <c r="B141" s="292"/>
      <c r="C141" s="292"/>
      <c r="D141" s="292"/>
      <c r="E141" s="294"/>
      <c r="F141" s="294"/>
    </row>
    <row r="142" spans="1:6" ht="15">
      <c r="A142" s="292"/>
      <c r="B142" s="292"/>
      <c r="C142" s="292"/>
      <c r="D142" s="292"/>
      <c r="E142" s="294"/>
      <c r="F142" s="294"/>
    </row>
    <row r="143" spans="1:6" ht="15">
      <c r="A143" s="292"/>
      <c r="B143" s="292"/>
      <c r="C143" s="292"/>
      <c r="D143" s="292"/>
      <c r="E143" s="294"/>
      <c r="F143" s="294"/>
    </row>
    <row r="144" spans="1:6" ht="15">
      <c r="A144" s="292"/>
      <c r="B144" s="292"/>
      <c r="C144" s="292"/>
      <c r="D144" s="292"/>
      <c r="E144" s="294"/>
      <c r="F144" s="294"/>
    </row>
    <row r="145" spans="1:6" ht="15">
      <c r="A145" s="292"/>
      <c r="B145" s="292"/>
      <c r="C145" s="292"/>
      <c r="D145" s="292"/>
      <c r="E145" s="294"/>
      <c r="F145" s="294"/>
    </row>
    <row r="146" spans="1:6" ht="15">
      <c r="A146" s="292"/>
      <c r="B146" s="292"/>
      <c r="C146" s="292"/>
      <c r="D146" s="292"/>
      <c r="E146" s="294"/>
      <c r="F146" s="294"/>
    </row>
    <row r="147" spans="1:6" ht="15">
      <c r="A147" s="292"/>
      <c r="B147" s="292"/>
      <c r="C147" s="292"/>
      <c r="D147" s="292"/>
      <c r="E147" s="294"/>
      <c r="F147" s="294"/>
    </row>
    <row r="148" spans="1:6" ht="15">
      <c r="A148" s="292"/>
      <c r="B148" s="292"/>
      <c r="C148" s="292"/>
      <c r="D148" s="292"/>
      <c r="E148" s="294"/>
      <c r="F148" s="294"/>
    </row>
    <row r="149" spans="1:6" ht="15">
      <c r="A149" s="292"/>
      <c r="B149" s="292"/>
      <c r="C149" s="292"/>
      <c r="D149" s="292"/>
      <c r="E149" s="294"/>
      <c r="F149" s="294"/>
    </row>
    <row r="150" spans="1:6" ht="15">
      <c r="A150" s="292"/>
      <c r="B150" s="292"/>
      <c r="C150" s="292"/>
      <c r="D150" s="292"/>
      <c r="E150" s="294"/>
      <c r="F150" s="294"/>
    </row>
    <row r="151" spans="1:6" ht="15">
      <c r="A151" s="292"/>
      <c r="B151" s="278"/>
      <c r="C151" s="296"/>
      <c r="D151" s="296"/>
      <c r="E151" s="294"/>
      <c r="F151" s="294"/>
    </row>
    <row r="152" spans="1:6" ht="15">
      <c r="A152" s="296"/>
      <c r="B152" s="278"/>
      <c r="C152" s="296"/>
      <c r="D152" s="296"/>
      <c r="E152" s="294"/>
      <c r="F152" s="294"/>
    </row>
    <row r="153" spans="1:6">
      <c r="A153" s="296"/>
    </row>
  </sheetData>
  <mergeCells count="4">
    <mergeCell ref="A13:A16"/>
    <mergeCell ref="B13:B16"/>
    <mergeCell ref="C13:C16"/>
    <mergeCell ref="D13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8172-E34B-4FEB-AF3E-17BCE368DF2E}">
  <dimension ref="A1:F15"/>
  <sheetViews>
    <sheetView workbookViewId="0">
      <selection activeCell="H17" sqref="H17"/>
    </sheetView>
  </sheetViews>
  <sheetFormatPr defaultRowHeight="14.25"/>
  <cols>
    <col min="5" max="5" width="19.875" customWidth="1"/>
    <col min="6" max="6" width="25.5" customWidth="1"/>
  </cols>
  <sheetData>
    <row r="1" spans="1:6" ht="15.75">
      <c r="F1" s="193" t="s">
        <v>180</v>
      </c>
    </row>
    <row r="2" spans="1:6" ht="15.75">
      <c r="F2" s="193" t="s">
        <v>181</v>
      </c>
    </row>
    <row r="3" spans="1:6" ht="15.75">
      <c r="F3" s="193" t="s">
        <v>178</v>
      </c>
    </row>
    <row r="4" spans="1:6" ht="15.75">
      <c r="F4" s="193" t="s">
        <v>182</v>
      </c>
    </row>
    <row r="5" spans="1:6" ht="15.75">
      <c r="A5" s="194" t="s">
        <v>183</v>
      </c>
      <c r="B5" s="194"/>
      <c r="C5" s="194"/>
      <c r="D5" s="194"/>
      <c r="E5" s="194"/>
    </row>
    <row r="6" spans="1:6" ht="18">
      <c r="E6" s="195"/>
    </row>
    <row r="7" spans="1:6">
      <c r="F7" s="196" t="s">
        <v>184</v>
      </c>
    </row>
    <row r="8" spans="1:6" ht="216.75">
      <c r="A8" s="197" t="s">
        <v>185</v>
      </c>
      <c r="B8" s="197" t="s">
        <v>65</v>
      </c>
      <c r="C8" s="197" t="s">
        <v>66</v>
      </c>
      <c r="D8" s="197" t="s">
        <v>186</v>
      </c>
      <c r="E8" s="198" t="s">
        <v>187</v>
      </c>
      <c r="F8" s="198" t="s">
        <v>188</v>
      </c>
    </row>
    <row r="9" spans="1:6">
      <c r="A9" s="199">
        <v>1</v>
      </c>
      <c r="B9" s="199">
        <v>2</v>
      </c>
      <c r="C9" s="199">
        <v>3</v>
      </c>
      <c r="D9" s="199">
        <v>4</v>
      </c>
      <c r="E9" s="199">
        <v>5</v>
      </c>
      <c r="F9" s="199">
        <v>6</v>
      </c>
    </row>
    <row r="10" spans="1:6">
      <c r="A10" s="200">
        <v>1</v>
      </c>
      <c r="B10" s="201">
        <v>750</v>
      </c>
      <c r="C10" s="200">
        <v>75011</v>
      </c>
      <c r="D10" s="202" t="s">
        <v>189</v>
      </c>
      <c r="E10" s="203">
        <v>0</v>
      </c>
      <c r="F10" s="204">
        <v>0</v>
      </c>
    </row>
    <row r="11" spans="1:6">
      <c r="A11" s="204">
        <v>1</v>
      </c>
      <c r="B11" s="205">
        <v>852</v>
      </c>
      <c r="C11" s="204">
        <v>85228</v>
      </c>
      <c r="D11" s="206" t="s">
        <v>190</v>
      </c>
      <c r="E11" s="203">
        <v>10000</v>
      </c>
      <c r="F11" s="204"/>
    </row>
    <row r="12" spans="1:6">
      <c r="A12" s="204">
        <v>1</v>
      </c>
      <c r="B12" s="207">
        <v>855</v>
      </c>
      <c r="C12" s="208">
        <v>85502</v>
      </c>
      <c r="D12" s="206" t="s">
        <v>191</v>
      </c>
      <c r="E12" s="203">
        <v>40000</v>
      </c>
      <c r="F12" s="209">
        <v>0</v>
      </c>
    </row>
    <row r="13" spans="1:6">
      <c r="A13" s="208">
        <v>2</v>
      </c>
      <c r="B13" s="207">
        <v>855</v>
      </c>
      <c r="C13" s="208">
        <v>85502</v>
      </c>
      <c r="D13" s="210" t="s">
        <v>192</v>
      </c>
      <c r="E13" s="211">
        <v>0</v>
      </c>
      <c r="F13" s="212">
        <v>0</v>
      </c>
    </row>
    <row r="14" spans="1:6">
      <c r="A14" s="213">
        <v>2</v>
      </c>
      <c r="B14" s="214">
        <v>855</v>
      </c>
      <c r="C14" s="213">
        <v>85502</v>
      </c>
      <c r="D14" s="215" t="s">
        <v>193</v>
      </c>
      <c r="E14" s="211">
        <v>29000</v>
      </c>
      <c r="F14" s="212">
        <v>19000</v>
      </c>
    </row>
    <row r="15" spans="1:6" ht="15" thickBot="1">
      <c r="A15" s="216" t="s">
        <v>194</v>
      </c>
      <c r="B15" s="217"/>
      <c r="C15" s="217"/>
      <c r="D15" s="217"/>
      <c r="E15" s="218">
        <f>SUM(E10:E14)</f>
        <v>79000</v>
      </c>
      <c r="F15" s="218">
        <f>SUM(F10:F14)</f>
        <v>19000</v>
      </c>
    </row>
  </sheetData>
  <mergeCells count="2">
    <mergeCell ref="A5:E5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6357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Załącznik 20-FS 2026</vt:lpstr>
      <vt:lpstr>Załącznik 21</vt:lpstr>
      <vt:lpstr>Załącznik 22</vt:lpstr>
      <vt:lpstr>Excel_BuiltIn__FilterDatabase_4</vt:lpstr>
      <vt:lpstr>Excel_BuiltIn_Print_Area_4_1</vt:lpstr>
      <vt:lpstr>Excel_BuiltIn_Print_Titles_2</vt:lpstr>
      <vt:lpstr>Excel_BuiltIn_Print_Titles_4_1</vt:lpstr>
      <vt:lpstr>'Załącznik 20-FS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Sobol</dc:creator>
  <dc:description/>
  <cp:lastModifiedBy>Janusz Waligóra</cp:lastModifiedBy>
  <cp:revision>93</cp:revision>
  <cp:lastPrinted>2023-10-04T11:09:53Z</cp:lastPrinted>
  <dcterms:created xsi:type="dcterms:W3CDTF">2005-03-28T18:15:42Z</dcterms:created>
  <dcterms:modified xsi:type="dcterms:W3CDTF">2025-11-26T11:52:15Z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