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660" activeTab="7"/>
  </bookViews>
  <sheets>
    <sheet name="zał.1" sheetId="1" r:id="rId1"/>
    <sheet name="zał.2" sheetId="2" r:id="rId2"/>
    <sheet name="zał.4" sheetId="3" r:id="rId3"/>
    <sheet name="zał.5" sheetId="4" r:id="rId4"/>
    <sheet name="zał.7- inwetycje" sheetId="5" r:id="rId5"/>
    <sheet name="zał. - 8 UE" sheetId="6" r:id="rId6"/>
    <sheet name="zał.9 - dotacje" sheetId="7" r:id="rId7"/>
    <sheet name="zał. 10 FS" sheetId="8" r:id="rId8"/>
  </sheets>
  <definedNames>
    <definedName name="_xlnm.Print_Area" localSheetId="1">'zał.2'!$A$1:$M$90</definedName>
    <definedName name="_xlnm.Print_Area" localSheetId="2">'zał.4'!$A$1:$I$69</definedName>
    <definedName name="_xlnm.Print_Area" localSheetId="4">'zał.7- inwetycje'!$A$1:$I$59</definedName>
    <definedName name="_xlnm.Print_Titles" localSheetId="5">'zał. - 8 UE'!$6:$9</definedName>
    <definedName name="_xlnm.Print_Titles" localSheetId="7">'zał. 10 FS'!$6:$10</definedName>
    <definedName name="_xlnm.Print_Titles" localSheetId="1">'zał.2'!$9:$11</definedName>
    <definedName name="_xlnm.Print_Titles" localSheetId="2">'zał.4'!$6:$11</definedName>
    <definedName name="_xlnm.Print_Titles" localSheetId="4">'zał.7- inwetycje'!$6:$9</definedName>
    <definedName name="_xlnm.Print_Titles" localSheetId="6">'zał.9 - dotacje'!$8:$10</definedName>
  </definedNames>
  <calcPr fullCalcOnLoad="1"/>
</workbook>
</file>

<file path=xl/sharedStrings.xml><?xml version="1.0" encoding="utf-8"?>
<sst xmlns="http://schemas.openxmlformats.org/spreadsheetml/2006/main" count="846" uniqueCount="662">
  <si>
    <t>Załącznik nr 1</t>
  </si>
  <si>
    <t xml:space="preserve">    Dział</t>
  </si>
  <si>
    <t>Wyszczególnienie</t>
  </si>
  <si>
    <t>Plan po zmianach</t>
  </si>
  <si>
    <t>% wykonania planu</t>
  </si>
  <si>
    <t>1.</t>
  </si>
  <si>
    <t>2.</t>
  </si>
  <si>
    <t>3.</t>
  </si>
  <si>
    <t>4.</t>
  </si>
  <si>
    <t>5.</t>
  </si>
  <si>
    <t>6.</t>
  </si>
  <si>
    <t>010</t>
  </si>
  <si>
    <t xml:space="preserve"> Rolnictwo i łowiectwo</t>
  </si>
  <si>
    <t>020</t>
  </si>
  <si>
    <t xml:space="preserve"> Leśnictwo</t>
  </si>
  <si>
    <t>Transport i łączność</t>
  </si>
  <si>
    <t xml:space="preserve"> Gospodarka mieszkaniowa </t>
  </si>
  <si>
    <t xml:space="preserve"> Administracja publiczna</t>
  </si>
  <si>
    <t xml:space="preserve"> Urzędy naczelnych organów władzy państwowej </t>
  </si>
  <si>
    <t xml:space="preserve"> kontroli  i ochrony prawa oraz sądownictwa </t>
  </si>
  <si>
    <t xml:space="preserve"> Bezpieczeństwo publiczne i ochrona</t>
  </si>
  <si>
    <t xml:space="preserve"> przeciwpożarowa</t>
  </si>
  <si>
    <t xml:space="preserve"> Dochody od osób prawnych, od osób fizycznych</t>
  </si>
  <si>
    <t xml:space="preserve"> i od innych jednostek nie posiadających osobowości</t>
  </si>
  <si>
    <t xml:space="preserve"> prawnej oraz wydatki związane z ich poborem</t>
  </si>
  <si>
    <t xml:space="preserve"> Różne rozliczenia</t>
  </si>
  <si>
    <t xml:space="preserve"> Oświata i wychowanie</t>
  </si>
  <si>
    <t xml:space="preserve"> Pomoc społeczna</t>
  </si>
  <si>
    <t xml:space="preserve"> Edukacyjna opieka wychowawcza</t>
  </si>
  <si>
    <t xml:space="preserve"> Gospodarka komunalna i ochrona środowiska</t>
  </si>
  <si>
    <t xml:space="preserve"> Kultura i ochrona dziedzictwa narodowego</t>
  </si>
  <si>
    <t>Kultura fizyczna i sport</t>
  </si>
  <si>
    <t xml:space="preserve"> Ogółem dochody:</t>
  </si>
  <si>
    <t xml:space="preserve">     Lp.</t>
  </si>
  <si>
    <t xml:space="preserve">               Wyszczególnienie</t>
  </si>
  <si>
    <t xml:space="preserve">      I.</t>
  </si>
  <si>
    <t>II.</t>
  </si>
  <si>
    <t>III.</t>
  </si>
  <si>
    <t>RAZEM</t>
  </si>
  <si>
    <t xml:space="preserve">Dział </t>
  </si>
  <si>
    <t>Rozdział</t>
  </si>
  <si>
    <t>Paragraf</t>
  </si>
  <si>
    <t>Dotacje na realizację zadań zleconych</t>
  </si>
  <si>
    <t>Wydatki</t>
  </si>
  <si>
    <t>bieżące</t>
  </si>
  <si>
    <t>inwestycyjne</t>
  </si>
  <si>
    <t xml:space="preserve">Plan po </t>
  </si>
  <si>
    <t>Wykonanie</t>
  </si>
  <si>
    <t xml:space="preserve">% </t>
  </si>
  <si>
    <t>zmianach</t>
  </si>
  <si>
    <t xml:space="preserve">Administracja publiczna </t>
  </si>
  <si>
    <t xml:space="preserve">Urzędy wojewódzkie </t>
  </si>
  <si>
    <t xml:space="preserve">dotacje celowe otrzymane z budżetu państwa na </t>
  </si>
  <si>
    <t xml:space="preserve">realizację zadań bieżących z zakresu administracji </t>
  </si>
  <si>
    <t>razem dział 750</t>
  </si>
  <si>
    <t>Urzędy naczelnych organów władzy państwowej</t>
  </si>
  <si>
    <t>kontroli i ochrony prawa oraz sądownictwa</t>
  </si>
  <si>
    <t xml:space="preserve">kontroli i ochrony prawa </t>
  </si>
  <si>
    <t>razem dział 751</t>
  </si>
  <si>
    <t>Bezpieczeństwo publiczne i ochrona</t>
  </si>
  <si>
    <t>przeciwpożarowa</t>
  </si>
  <si>
    <t>Obrona cywilna</t>
  </si>
  <si>
    <t>razem dział 754</t>
  </si>
  <si>
    <t>Opieka społeczna</t>
  </si>
  <si>
    <t>Składki na ubezpieczenie zdrowotne opłacane za</t>
  </si>
  <si>
    <t>razem dział 852</t>
  </si>
  <si>
    <t>Ogółem</t>
  </si>
  <si>
    <t>Działalnośc usługowa</t>
  </si>
  <si>
    <t xml:space="preserve"> i od innych jednostek nie posiadających osob.</t>
  </si>
  <si>
    <t>Obsługa długu publicznego</t>
  </si>
  <si>
    <t>Ochrona zdrowia</t>
  </si>
  <si>
    <t xml:space="preserve"> Ogółem wydatki:</t>
  </si>
  <si>
    <t>L.p.</t>
  </si>
  <si>
    <t>Dział</t>
  </si>
  <si>
    <t>01010</t>
  </si>
  <si>
    <t>RAZEM DZIAŁ 010</t>
  </si>
  <si>
    <t>RAZEM DZIAŁ 600</t>
  </si>
  <si>
    <t>RAZEM DZIAŁ 700</t>
  </si>
  <si>
    <t>RAZEM DZIAŁ 750</t>
  </si>
  <si>
    <t>RAZEM DZIAŁ 754</t>
  </si>
  <si>
    <t>RAZEM DZIAŁ 801</t>
  </si>
  <si>
    <t>RAZEM DZIAŁ 900</t>
  </si>
  <si>
    <t>OGÓŁEM</t>
  </si>
  <si>
    <t xml:space="preserve">                                   </t>
  </si>
  <si>
    <t>% wykonanie planu</t>
  </si>
  <si>
    <t xml:space="preserve">Struktura dochodów </t>
  </si>
  <si>
    <t>§</t>
  </si>
  <si>
    <t>6290</t>
  </si>
  <si>
    <t>0970</t>
  </si>
  <si>
    <t>0920</t>
  </si>
  <si>
    <t>0910</t>
  </si>
  <si>
    <t>0830</t>
  </si>
  <si>
    <t>2360</t>
  </si>
  <si>
    <t>0400</t>
  </si>
  <si>
    <t>DOTACJE Z BUDŻETU PAŃSTWA, w tym:</t>
  </si>
  <si>
    <t>Struktura</t>
  </si>
  <si>
    <t>Plan</t>
  </si>
  <si>
    <t>Rolnictwo i łowiectwo</t>
  </si>
  <si>
    <t>01095</t>
  </si>
  <si>
    <t>Pozostała działalność</t>
  </si>
  <si>
    <t>400</t>
  </si>
  <si>
    <t>Oświata i wychowanie</t>
  </si>
  <si>
    <t>Kultura i ochrona dziedzictwa narodowego</t>
  </si>
  <si>
    <t>Gospodarka komunalna i ochrona środowiska</t>
  </si>
  <si>
    <t>Edukacyjna opieka wychowawcza</t>
  </si>
  <si>
    <t>Pomoc społeczna</t>
  </si>
  <si>
    <t>Dochody od osób prawnych, od osób fizycznych</t>
  </si>
  <si>
    <t>Różne rozliczenia</t>
  </si>
  <si>
    <t xml:space="preserve">Urzędy naczelnych organów władzy państwowej </t>
  </si>
  <si>
    <t>Administracja publiczna</t>
  </si>
  <si>
    <t xml:space="preserve">Gospodarka mieszkaniowa </t>
  </si>
  <si>
    <t>x</t>
  </si>
  <si>
    <t>DOCHODY  WŁASNE, w tym:</t>
  </si>
  <si>
    <t>Wytwarzanie i zaopatrywanie w energię elektryczną, gaz i wodę</t>
  </si>
  <si>
    <t>Budowa kanalizacji sanitarnej w Bystrzycy Dolnej</t>
  </si>
  <si>
    <t>Załącznik nr 4</t>
  </si>
  <si>
    <t>prawnej oraz wydatki związane z ich poborem</t>
  </si>
  <si>
    <t>7.</t>
  </si>
  <si>
    <t>wg uchwały budżetowej</t>
  </si>
  <si>
    <t>po zmianach</t>
  </si>
  <si>
    <t>(kol.6/5)</t>
  </si>
  <si>
    <t>1. dochody z podatków:</t>
  </si>
  <si>
    <t>0320</t>
  </si>
  <si>
    <t xml:space="preserve">podatek rolny </t>
  </si>
  <si>
    <t>0310</t>
  </si>
  <si>
    <t>podatek od nieruchomości</t>
  </si>
  <si>
    <t>0330</t>
  </si>
  <si>
    <t xml:space="preserve">podatek leśny </t>
  </si>
  <si>
    <t>0340</t>
  </si>
  <si>
    <t xml:space="preserve">podatek środków transportowych </t>
  </si>
  <si>
    <t>0350</t>
  </si>
  <si>
    <t xml:space="preserve">podatek od działalności gospodarczej osób fizycznych,opłacany w formie karty podatkowej </t>
  </si>
  <si>
    <t>0360</t>
  </si>
  <si>
    <t xml:space="preserve">podatek od spadków i darowizn </t>
  </si>
  <si>
    <t>0500</t>
  </si>
  <si>
    <t xml:space="preserve">podatek od czynnosci cywilnoprawnych </t>
  </si>
  <si>
    <t>0370</t>
  </si>
  <si>
    <t>2. wpływy z opłat:</t>
  </si>
  <si>
    <t>0410</t>
  </si>
  <si>
    <t>wpływy z opłaty skarbowej</t>
  </si>
  <si>
    <t>0460</t>
  </si>
  <si>
    <t>wpływy z opłaty eksploatacyjnej</t>
  </si>
  <si>
    <t>0480</t>
  </si>
  <si>
    <t>wpływy z opłat za wydawanie zezwoleń na sprzedaż alkoholu</t>
  </si>
  <si>
    <t>0490</t>
  </si>
  <si>
    <t xml:space="preserve">wpływy z opłaty produktowej </t>
  </si>
  <si>
    <t xml:space="preserve">3. dochody uzyskiwane przez gminne jednostki budżetowe                                                                                                                                                                     </t>
  </si>
  <si>
    <t>wpływy z usług (usługi-Przedszkole w Pszennie,wynajm autobusów,usługi opiekuńcze)</t>
  </si>
  <si>
    <t>0750</t>
  </si>
  <si>
    <t xml:space="preserve">4. dochody z majątku gminy:                                                  </t>
  </si>
  <si>
    <t>dochody z najmu i dzierżawy składników manjątkowych Skarbu Państwa, j.s.t.lub innych jednostek zaliczanych do sektora finansów publicznych oraz innych umów o podobnym charakterze</t>
  </si>
  <si>
    <t>0470</t>
  </si>
  <si>
    <t>wpływy z opłat za zarząd, użytkowanie, uzytkowanie wieczyste nieruchomości</t>
  </si>
  <si>
    <t>0760</t>
  </si>
  <si>
    <t>wpływy z tytułu przekształcenia użytkowania wieczystego przysługującego osobom fizycznym w prawo własności</t>
  </si>
  <si>
    <t>0770</t>
  </si>
  <si>
    <t xml:space="preserve">wpływy z tytułu odpłatnego nabycia prawa własności oraz prawa użytkowania wieczystego nieruchomości </t>
  </si>
  <si>
    <t>0870</t>
  </si>
  <si>
    <t>wpływy ze sprzedaży składników majątkowych (sprzedaż użytków rolnych)</t>
  </si>
  <si>
    <t>5. dochody należne gminie z tytułu dochodów uzyskiwanych na rzecz budżetu państwa w związku z realizacją zadań z zakresu administracji rządowej i innych zadań zleconych ustawami</t>
  </si>
  <si>
    <t xml:space="preserve">6. wpływy z odsetek :                                                                                                                   </t>
  </si>
  <si>
    <t>odsetki od nieterminowych wpłat z tytułu podatków i opłat</t>
  </si>
  <si>
    <t>pozostałe odsetki</t>
  </si>
  <si>
    <t xml:space="preserve">7. dotacje od innych j.s.t.                                                                                                                       </t>
  </si>
  <si>
    <t>2339</t>
  </si>
  <si>
    <t>2338</t>
  </si>
  <si>
    <t>0010</t>
  </si>
  <si>
    <t>podatek dochodowy od osób fizycznych</t>
  </si>
  <si>
    <t>0020</t>
  </si>
  <si>
    <t>podatek  dochodowy od osób prawnych</t>
  </si>
  <si>
    <t>6260</t>
  </si>
  <si>
    <t xml:space="preserve">6298 </t>
  </si>
  <si>
    <t>2680</t>
  </si>
  <si>
    <t>rekompensaty utraconych dochodów w podatkach i opłatach lokalnych (z PFRON)</t>
  </si>
  <si>
    <t>0960</t>
  </si>
  <si>
    <t>SUBWENCJA, w tym:</t>
  </si>
  <si>
    <t>2920</t>
  </si>
  <si>
    <t>subwencje ogólne z budżetu państwa (część oświatowa)</t>
  </si>
  <si>
    <t>subwencje ogólne z budżetu państwa (część wyrównawcza)</t>
  </si>
  <si>
    <t>2010</t>
  </si>
  <si>
    <t>dotacje celowe z budżetu państwa na realizację zadań bieżących z zakresu administracji rządowej oraz innych zadań zleconych gminie ustawami</t>
  </si>
  <si>
    <t>dotacje celowe z budżetu państwa na realizację inwestycji i zakupów inwestycyjnych gmin</t>
  </si>
  <si>
    <t>6330</t>
  </si>
  <si>
    <t>2030</t>
  </si>
  <si>
    <t>dotacje celowe z budżetu państwa na realizację własnych zadań bieżących gmin</t>
  </si>
  <si>
    <t>Załącznik nr 2</t>
  </si>
  <si>
    <t>Wójta Gminy Świdnica</t>
  </si>
  <si>
    <t>Załącznik nr 5</t>
  </si>
  <si>
    <t>Załącznik nr 7</t>
  </si>
  <si>
    <t xml:space="preserve">Świadczenia rodzinne, świadczenie z funduszu alimentacyjnego oraz składki na ubezpieczenia emerytalne i rentowe z ubezpieczenia społecznego </t>
  </si>
  <si>
    <t>osoby pobierające niektóre świadczenia z pomocy społecznej, niektóre świadczenia rodzinne oraz za osoby uczestniczące w zajęciach w centrum integracji społecznej</t>
  </si>
  <si>
    <t>Usługi opiekuńcze i specjalistyczne usługi opiekuńcze</t>
  </si>
  <si>
    <t>01041</t>
  </si>
  <si>
    <t xml:space="preserve">Wniesienie wkładu do spółki komunalnej pn.Świdnickie Gminne Przediębiorstwo Komunalne sp.z o.o.  </t>
  </si>
  <si>
    <t>40002</t>
  </si>
  <si>
    <t>RAZEM DZIAŁ 400</t>
  </si>
  <si>
    <t>70005</t>
  </si>
  <si>
    <t xml:space="preserve">Budowa hali sportowej przy budynku gimnazjum w Witoszowie Dolnym </t>
  </si>
  <si>
    <t>92109</t>
  </si>
  <si>
    <t>RAZEM DZIAŁ 921</t>
  </si>
  <si>
    <t>opłata od posiadania psów</t>
  </si>
  <si>
    <t>dochody z najmu i dzierżawy składników majątkowych Skarbu Państwa, j.s.t.lub innych jednostek zaliczanych do sektora finansów publicznych oraz innych umów o podobnym charakterze (wynajem pomieszczeń biurowych)</t>
  </si>
  <si>
    <t>w tym</t>
  </si>
  <si>
    <t>Dochody 
bieżące</t>
  </si>
  <si>
    <t>Dochody
 majątowe</t>
  </si>
  <si>
    <t>w tym:</t>
  </si>
  <si>
    <t>dotacje celowe otrzymane od samorządu województwa na zadania bieżące realizowane na podstawie umów miedzy j.s.t.(program "Nie masz haka na bystrzaka")</t>
  </si>
  <si>
    <t>2710</t>
  </si>
  <si>
    <t>2020</t>
  </si>
  <si>
    <t>0690</t>
  </si>
  <si>
    <t>wpływy z różnych opłat</t>
  </si>
  <si>
    <t>dotacje celowe otrzymane z budżetu państwa na zadania bieżące realizowane przez gminę na podstawie porozumień  z organami administracji rządowej</t>
  </si>
  <si>
    <t>2009</t>
  </si>
  <si>
    <t>9. inne, w tym:</t>
  </si>
  <si>
    <t>Działalność usługowa</t>
  </si>
  <si>
    <t>-</t>
  </si>
  <si>
    <t xml:space="preserve">razem dział 010 </t>
  </si>
  <si>
    <t>Zakończenie wodociągowania gminy wraz z modernizacją sieci i Stacji Uzdatniania Wody w Gminie Świdnica</t>
  </si>
  <si>
    <t>Kanalizacja gminy, w tym: Jagodnik, Boleścin, Komorów</t>
  </si>
  <si>
    <t>Odnowa i rozwój wsi w Gminie, w tym Odnowa wsi Lutomia Górna</t>
  </si>
  <si>
    <t>60014</t>
  </si>
  <si>
    <t>Zakup samochodu służbowego - raty (§ 6060)</t>
  </si>
  <si>
    <r>
      <t>Zakupy inwestycyjne OSP (</t>
    </r>
    <r>
      <rPr>
        <sz val="11"/>
        <rFont val="Arial"/>
        <family val="0"/>
      </rPr>
      <t>§</t>
    </r>
    <r>
      <rPr>
        <sz val="8.25"/>
        <rFont val="Times New Roman"/>
        <family val="1"/>
      </rPr>
      <t xml:space="preserve"> 6060)</t>
    </r>
  </si>
  <si>
    <t>Termodernizacja Szkoły Podstawowej w Bystrzycy Górnej</t>
  </si>
  <si>
    <t>Zmiana sposobu użytkowania budynku Szkoły Podstawowej na Schronisko Młodzieżowe</t>
  </si>
  <si>
    <t>RAZEM DZIAŁ 854</t>
  </si>
  <si>
    <r>
      <t>Budowa świetlicy wiejskiej w Stachowicach w ramach programu odnowa i rozwój wsi (</t>
    </r>
    <r>
      <rPr>
        <sz val="11"/>
        <rFont val="Arial"/>
        <family val="0"/>
      </rPr>
      <t>§</t>
    </r>
    <r>
      <rPr>
        <sz val="11"/>
        <rFont val="Times New Roman"/>
        <family val="1"/>
      </rPr>
      <t xml:space="preserve"> 6229)</t>
    </r>
  </si>
  <si>
    <t>wykonania</t>
  </si>
  <si>
    <t>Regulacja rowu Kotarba R-C w Mokrzeszowie</t>
  </si>
  <si>
    <t>01078</t>
  </si>
  <si>
    <r>
      <t>Przebudowa drogi powiatowej nr 2889D Pszenno-Wilków-Panków (</t>
    </r>
    <r>
      <rPr>
        <sz val="11"/>
        <rFont val="Arial"/>
        <family val="0"/>
      </rPr>
      <t>§</t>
    </r>
    <r>
      <rPr>
        <sz val="8.25"/>
        <rFont val="Times New Roman"/>
        <family val="1"/>
      </rPr>
      <t xml:space="preserve"> </t>
    </r>
    <r>
      <rPr>
        <sz val="11"/>
        <rFont val="Times New Roman"/>
        <family val="1"/>
      </rPr>
      <t>6030</t>
    </r>
    <r>
      <rPr>
        <sz val="8.25"/>
        <rFont val="Times New Roman"/>
        <family val="1"/>
      </rPr>
      <t>)</t>
    </r>
  </si>
  <si>
    <t>renta planistyczna</t>
  </si>
  <si>
    <t>opłata za zajęcie pasa drogowego</t>
  </si>
  <si>
    <t xml:space="preserve">bieżące </t>
  </si>
  <si>
    <t>majątkowe</t>
  </si>
  <si>
    <t>Załącznik nr 8</t>
  </si>
  <si>
    <t>Otrzymane środki z UE</t>
  </si>
  <si>
    <t>Wydatki wg źródeł</t>
  </si>
  <si>
    <t>WYDATKI Z GFOŚiGW</t>
  </si>
  <si>
    <t>środki własne</t>
  </si>
  <si>
    <t>dotacje</t>
  </si>
  <si>
    <t>dochody
własne</t>
  </si>
  <si>
    <t>RPO/PROW/
FS</t>
  </si>
  <si>
    <t>Dolnośl. Urząd Woje-wódzki</t>
  </si>
  <si>
    <t>8.</t>
  </si>
  <si>
    <t>10.</t>
  </si>
  <si>
    <t>WYDATKI BIEŻĄCE, w tym:</t>
  </si>
  <si>
    <t>Projekt pn  "Nie masz haka na bystrzaka"</t>
  </si>
  <si>
    <t>80101</t>
  </si>
  <si>
    <t xml:space="preserve">RAZEM DZIAŁ </t>
  </si>
  <si>
    <t>Projekt pn. "Nie stój w miejscu - bądź aktywny"</t>
  </si>
  <si>
    <t>85214</t>
  </si>
  <si>
    <t>85219</t>
  </si>
  <si>
    <t>WYDATKI MAJĄTKOWE, w tym:</t>
  </si>
  <si>
    <t xml:space="preserve">Zakończenie wodociągowania wraz z modernizacja sieci i Stacji Uzdatniania Wody w Gminie Świdnica </t>
  </si>
  <si>
    <t xml:space="preserve">* zadanie realizowane przez GOKS i R </t>
  </si>
  <si>
    <t>9</t>
  </si>
  <si>
    <t>Struktura wydatków mająt-
kowych</t>
  </si>
  <si>
    <r>
      <t xml:space="preserve">REALIZACJA DOCHODÓW BUDŻETOWYCH wg działów klasyfikacji budżetowej w I półroczu 2010 roku    </t>
    </r>
    <r>
      <rPr>
        <sz val="10"/>
        <rFont val="Arial"/>
        <family val="0"/>
      </rPr>
      <t xml:space="preserve">                  (w zł)    </t>
    </r>
    <r>
      <rPr>
        <b/>
        <sz val="10"/>
        <rFont val="Arial"/>
        <family val="0"/>
      </rPr>
      <t xml:space="preserve"> </t>
    </r>
  </si>
  <si>
    <t>WYKONANIE DOCHODÓW BUDŻETU GMINY W I PÓŁROCZU 2010 ROKU WEDŁUG ŹRÓDEŁ UZYSKANIA</t>
  </si>
  <si>
    <t>Plan na 2010 rok</t>
  </si>
  <si>
    <t>dotacje celowe w ramach programów finansowanych z udziałem środków europejskich ... - program "Nie stój w miejscu - bądź aktywny"</t>
  </si>
  <si>
    <t>dotacje celowe w ramach programów finansowanych z udziałem środków europejskich ...  - program "Nie masz haka na bystrzaka"</t>
  </si>
  <si>
    <t>dotacje celowe w ramach programów finansowanych z udziałem środków europejskich ...  - program "Nie stój w miejscu - bądź aktywny"</t>
  </si>
  <si>
    <t>dotacje celowe w ramach programów finansowanych z udziałem środków europejskich ...  - zakończenie wodociągowania….</t>
  </si>
  <si>
    <t>2007</t>
  </si>
  <si>
    <t>6207</t>
  </si>
  <si>
    <t>dotacje celowe w ramach programów finansowanych z udziałem środków europejskich ...  - hala sportowa przy  Gimnazjum w Witoszowie D.</t>
  </si>
  <si>
    <t>6209</t>
  </si>
  <si>
    <t>6297</t>
  </si>
  <si>
    <t xml:space="preserve">środki na dofinansowanie własnych inwestycji gmin pozyskane z innych źródeł (Fundusze Strukturalne)                                                                                                                                             </t>
  </si>
  <si>
    <t xml:space="preserve">środki na dofinansowanie własnych inwestycji gmin pozyskane z innych źródeł (wpłaty na wodociągi)                                                                                      </t>
  </si>
  <si>
    <t>dotacja celowa na pomoc finansową, w tym:  - na wyposażenie świetlic w Lutomi G. i Stachowicach w ramach Odnowy Wsi Dolośląskiej</t>
  </si>
  <si>
    <t xml:space="preserve">wpływy z różnych dochodów  </t>
  </si>
  <si>
    <t>otrzymana darowizna na budowę Sali gimnastycznej przy SP Grodziszcze</t>
  </si>
  <si>
    <t>0580</t>
  </si>
  <si>
    <t>grzywny i inne kary pieniężne od osób praw. - kara umowna za opóźnienie realizacji umowy na budowę linii kablowej oświetlenia ul. Fabryczna w Pszennie dla P-stwa Elektro Energet. "Metrolog" w Wałbrzychu</t>
  </si>
  <si>
    <t>6630</t>
  </si>
  <si>
    <t>dotacje celowe otrzymane od samorządu województwa na inwestycje realizowane na podstawie umów miedzy j.s.t. - na zakupy inwet. OSP</t>
  </si>
  <si>
    <t>0980</t>
  </si>
  <si>
    <t>wpłaty zwrotu wypłaconych świadczeń z funduszu alimentacyjnego</t>
  </si>
  <si>
    <t>2708</t>
  </si>
  <si>
    <t>2709</t>
  </si>
  <si>
    <t>środki na dofinansowanie programu"Nie stój w miejscu - bądź aktywny", pozyskane z innych źródeł</t>
  </si>
  <si>
    <t>dotacje celowe w ramach programów finansowanych z udziałem środków europejskich ...  - szkolne schronisko w Lubachowie</t>
  </si>
  <si>
    <t>dotacje z funduszy celowych - z WFOŚiGW na zakupy inwestycyjne dla OSP - 250 000 zł i z FOGR na rekultywację drogi - Niegoszów - Wilków - Pszenno - 180 000 zł</t>
  </si>
  <si>
    <t>w 
 I półroczu 2010 r.</t>
  </si>
  <si>
    <t>Plan na 2010 r.</t>
  </si>
  <si>
    <t>Plan na 2010 r.               /po zmianach /</t>
  </si>
  <si>
    <t xml:space="preserve"> Kultura fizyczna i sport</t>
  </si>
  <si>
    <t>Realizacja zadań zleconych w zakresie administracji rządowej w I półroczu 2010 roku</t>
  </si>
  <si>
    <t>w I półroczu 2010 r.</t>
  </si>
  <si>
    <t>Wybory Prezydenta Rzeczypospolitej Polskiej</t>
  </si>
  <si>
    <t>rządowej oraz innych zadań zleconych gminie ustawami</t>
  </si>
  <si>
    <t>dotacje celowe otrzymane z budżetu państwa na realizację zadań bieżących z zakresu administracji rządowej oraz innych zadań zleconych gminie ustawami</t>
  </si>
  <si>
    <t>Wykonanie  w I półroczu 2010 roku</t>
  </si>
  <si>
    <r>
      <t xml:space="preserve">REALIZACJA WYDATKÓW BUDŻETOWYCH W I PÓŁROCZU 2010 r. 
</t>
    </r>
    <r>
      <rPr>
        <b/>
        <sz val="10"/>
        <rFont val="Arial"/>
        <family val="2"/>
      </rPr>
      <t xml:space="preserve">według działów klasyfikacji budżetowej  </t>
    </r>
  </si>
  <si>
    <t>Rozdz.</t>
  </si>
  <si>
    <t>z tego dotacja:</t>
  </si>
  <si>
    <t>Uwagi</t>
  </si>
  <si>
    <t>podmiotowa</t>
  </si>
  <si>
    <t>celowa</t>
  </si>
  <si>
    <t>I. Jednostki sektora finansów publicznych</t>
  </si>
  <si>
    <t>a/ bieżące</t>
  </si>
  <si>
    <t>b/ majątkowe</t>
  </si>
  <si>
    <t>1. Samorządowe instytucje kultury</t>
  </si>
  <si>
    <t>a/ bieżące, w tym:</t>
  </si>
  <si>
    <t>Gminny Ośrodek Kultury, Sportu i Rekreacji</t>
  </si>
  <si>
    <t>Biblioteka Publiczna Gminy Świdnica</t>
  </si>
  <si>
    <t>b/ majątkowe, w tym:</t>
  </si>
  <si>
    <t>2. Pozostałe podmioty</t>
  </si>
  <si>
    <t xml:space="preserve">Starostwo Powiatowe </t>
  </si>
  <si>
    <t>pomoc finansowa - zakup drabiny dla PSP</t>
  </si>
  <si>
    <t>Przedszkole Specjalne w Świdnicy</t>
  </si>
  <si>
    <t>partycypacja w kosztach pobytu dzieci z terenu Gminy Świdnica</t>
  </si>
  <si>
    <t>Starostwo Powiatowe</t>
  </si>
  <si>
    <t>dofinasowanie zadania inw. Pn. "Przebudowa drogi powiatowej nr 2889D Pszenno - Wilków - Panków"</t>
  </si>
  <si>
    <t>dofinasowanie zadania inw. Pn. "Budowa i modernizacja chodników na terenie  gminy""</t>
  </si>
  <si>
    <t>II. Jednostki spoza sektora finansów publicznych</t>
  </si>
  <si>
    <t>1. Pozostałe podmioty</t>
  </si>
  <si>
    <t>Przedszkole Żarów</t>
  </si>
  <si>
    <t>Przedszkole Pieszyce</t>
  </si>
  <si>
    <t>Przedszkole Boleścin</t>
  </si>
  <si>
    <t>Przedzkole Świdnica</t>
  </si>
  <si>
    <t>Ochrona  i konseracja zabytków</t>
  </si>
  <si>
    <t>Zadania w zakresie kultury fizycznej i sportu</t>
  </si>
  <si>
    <t>Razem dotacje</t>
  </si>
  <si>
    <t xml:space="preserve">Starostwo Powiatowe - </t>
  </si>
  <si>
    <t>%
wykonania
planu</t>
  </si>
  <si>
    <t>(8/5)</t>
  </si>
  <si>
    <t>GLKS - 91 000 zł, DLKS - 3 000 zł</t>
  </si>
  <si>
    <t>Ochrona zwierząt</t>
  </si>
  <si>
    <t>AZYL Stowarzyszenie Przyjaciół Zwierząt</t>
  </si>
  <si>
    <t>Wykonana kwota dotacji w I półroczu 2010 r.</t>
  </si>
  <si>
    <t>Realizacja wydatków majątkowych w I półroczu 2010 roku</t>
  </si>
  <si>
    <t>Budowa kanalizacji sanitarnej we wsi Grodziszcze</t>
  </si>
  <si>
    <r>
      <t>Budowa i modernizacja chodników na terenie gminy - dotacja dla Powiatu Świdnickiego (</t>
    </r>
    <r>
      <rPr>
        <sz val="11"/>
        <rFont val="Czcionka tekstu podstawowego"/>
        <family val="0"/>
      </rPr>
      <t>§</t>
    </r>
    <r>
      <rPr>
        <sz val="8.25"/>
        <rFont val="Times New Roman"/>
        <family val="1"/>
      </rPr>
      <t xml:space="preserve"> 6300)</t>
    </r>
  </si>
  <si>
    <t>Budowa i modernizacja dróg i chodników w gminie, w tym budowa parkingu przy budynku Urzędu Gminy</t>
  </si>
  <si>
    <r>
      <t>Budowa drogi powiatowej nr 3396D na odcinku pomiędzy drogą krajową nr 5 a drogą wojewódzką nr 382 i ul. Stęczyńskiego w Świdnicy  (</t>
    </r>
    <r>
      <rPr>
        <sz val="11"/>
        <rFont val="Czcionka tekstu podstawowego"/>
        <family val="0"/>
      </rPr>
      <t>§</t>
    </r>
    <r>
      <rPr>
        <sz val="8.25"/>
        <rFont val="Times New Roman"/>
        <family val="1"/>
      </rPr>
      <t>6300)*</t>
    </r>
  </si>
  <si>
    <r>
      <t>* zmieniona nazwa zadania - w uchwale budżetowej zadanie wpisano pn. "Budowa drogi Świdnica - Żarów, do autostrady A-4 - dotacja dla Powiatu Świdnickiego (</t>
    </r>
    <r>
      <rPr>
        <sz val="11"/>
        <rFont val="Czcionka tekstu podstawowego"/>
        <family val="0"/>
      </rPr>
      <t>§</t>
    </r>
    <r>
      <rPr>
        <sz val="8.25"/>
        <rFont val="Times New Roman"/>
        <family val="1"/>
      </rPr>
      <t xml:space="preserve"> 6300)"</t>
    </r>
  </si>
  <si>
    <r>
      <t>Zakup montaż przystanku autobusowego w Witoszowie Górnym - Sołectwo (</t>
    </r>
    <r>
      <rPr>
        <sz val="11"/>
        <rFont val="Czcionka tekstu podstawowego"/>
        <family val="0"/>
      </rPr>
      <t>§</t>
    </r>
    <r>
      <rPr>
        <sz val="8.25"/>
        <rFont val="Edwardian Script ITC"/>
        <family val="4"/>
      </rPr>
      <t xml:space="preserve"> </t>
    </r>
    <r>
      <rPr>
        <sz val="8.25"/>
        <rFont val="Times New Roman"/>
        <family val="1"/>
      </rPr>
      <t>6060)</t>
    </r>
    <r>
      <rPr>
        <sz val="11"/>
        <rFont val="Times New Roman"/>
        <family val="1"/>
      </rPr>
      <t xml:space="preserve"> </t>
    </r>
  </si>
  <si>
    <t>Wykup działek  (§ 6060)</t>
  </si>
  <si>
    <t>Budowa budynku komunalnego w Pszennie</t>
  </si>
  <si>
    <t>70004</t>
  </si>
  <si>
    <t>Termomodernizacja Urzędu Gminy - dokumentacja</t>
  </si>
  <si>
    <t>Budowa remizy OSP w Grodziszczu</t>
  </si>
  <si>
    <t xml:space="preserve">Budowa Sali gimnastycznej przy szkole podstawowej w Grodziszczu </t>
  </si>
  <si>
    <r>
      <t>Zakup kosiarek - Sołectwa (</t>
    </r>
    <r>
      <rPr>
        <sz val="12"/>
        <rFont val="Arial"/>
        <family val="2"/>
      </rPr>
      <t>§</t>
    </r>
    <r>
      <rPr>
        <sz val="12"/>
        <rFont val="Times New Roman"/>
        <family val="1"/>
      </rPr>
      <t xml:space="preserve"> 6060), w tym: </t>
    </r>
    <r>
      <rPr>
        <sz val="8"/>
        <rFont val="Times New Roman"/>
        <family val="1"/>
      </rPr>
      <t>Burkatów - 7 800 zł
Bystrzyca G. - 6 100 zł,
Gogołów - 4 700 zł,
Słotwina - 7 999 zł
Stachowice - 5 366 zł</t>
    </r>
  </si>
  <si>
    <t>Uszczelnienie kanalizacji sanitarnej w Słotwinie</t>
  </si>
  <si>
    <t>Zadania inwestycyjne w ramach porządkowania gospodarki wodno- ściekowej w gminie</t>
  </si>
  <si>
    <r>
      <t xml:space="preserve">Modernizacja oświetlenia w gminie, w tym 
Sołectwa - 13 198 zł, z czego:
</t>
    </r>
    <r>
      <rPr>
        <sz val="8"/>
        <rFont val="Times New Roman"/>
        <family val="1"/>
      </rPr>
      <t>Opoczka 5 500 zł,
Boleścin - 1 500 zł,
Krzczonów - 1 000 zł,
Lutomia Grn. - 2 000 zł,
Sulisławice - 2 798 zł,
Witoszów Grn. -  400 zł</t>
    </r>
  </si>
  <si>
    <t>Modernizacja placu zabaw w Grodziszczu - Sołectwo</t>
  </si>
  <si>
    <r>
      <t>Zakup wyposażenia na place zabaw - Sołectwa (</t>
    </r>
    <r>
      <rPr>
        <sz val="12"/>
        <rFont val="Arial"/>
        <family val="2"/>
      </rPr>
      <t>§</t>
    </r>
    <r>
      <rPr>
        <sz val="12"/>
        <rFont val="Times New Roman"/>
        <family val="1"/>
      </rPr>
      <t xml:space="preserve">6060), w tym:
</t>
    </r>
    <r>
      <rPr>
        <sz val="8"/>
        <rFont val="Times New Roman"/>
        <family val="1"/>
      </rPr>
      <t>Bystrzyca D. - 10 000 zł,
Wieruszów - 6 000 zł,
Jagodnik - 8 000 zł,
Makowice - 5 000 zł,
Miłochów - 6 980 zł</t>
    </r>
  </si>
  <si>
    <t>Utwardzenie placu przy świetlicy w Bojanicach - Sołectwo</t>
  </si>
  <si>
    <r>
      <t>Zakup nagłośnienia do świetlicy wiejskiej w lutomi Dolnej (</t>
    </r>
    <r>
      <rPr>
        <sz val="11"/>
        <rFont val="Czcionka tekstu podstawowego"/>
        <family val="0"/>
      </rPr>
      <t>§</t>
    </r>
    <r>
      <rPr>
        <sz val="8.25"/>
        <rFont val="Times New Roman"/>
        <family val="1"/>
      </rPr>
      <t xml:space="preserve"> 6060)</t>
    </r>
  </si>
  <si>
    <t>Modernizacja obiektu sportowego w Lutomi Górnej - Sołectwo</t>
  </si>
  <si>
    <t>Budowa wielofunkcyjnego boiska sportowego wraz z budową parkingu i ogrodzeniem na działakach nr 590, 591, 1165 w Witoszowie Dolnym"</t>
  </si>
  <si>
    <t>RAZEM DZIAŁ 926</t>
  </si>
  <si>
    <t>Wydatki w ramach programów i projektów Funduszy Strukturalnych w I półroczu 2010 r.</t>
  </si>
  <si>
    <t>Kanalizacja gminy, w tym: Jagodnik, Bolescin, Komorów</t>
  </si>
  <si>
    <t>Odnowa i rozwój wsi w gminie, w tym Odnowa wsi Lutomia Górna oraz działania programu LEADER*</t>
  </si>
  <si>
    <t>* zadanie realizowane z wyprzedzającym finansowaniem z BGK</t>
  </si>
  <si>
    <r>
      <t>Budowa świetlicy wiejskiej w Stachowicach w ramach programu odnowa i rozwój wsi (</t>
    </r>
    <r>
      <rPr>
        <sz val="11"/>
        <rFont val="Arial"/>
        <family val="0"/>
      </rPr>
      <t>§</t>
    </r>
    <r>
      <rPr>
        <sz val="11"/>
        <rFont val="Times New Roman"/>
        <family val="1"/>
      </rPr>
      <t xml:space="preserve"> 6229)**</t>
    </r>
  </si>
  <si>
    <t>Termomodernizacja budynku Szkoły Podstawowej w Bystrzycy Górnej</t>
  </si>
  <si>
    <t>Zmiana sposobu użytkowania budynku Szkoły Podstawowej w Lubachowie 12 na Szkolne Schronisko Młodzieżowe</t>
  </si>
  <si>
    <t>85417</t>
  </si>
  <si>
    <t>9.</t>
  </si>
  <si>
    <t>Załącznik nr 9</t>
  </si>
  <si>
    <t>*</t>
  </si>
  <si>
    <r>
      <t xml:space="preserve">w związku z omyłką pisarską w sprawozdaniu Rb-50 za II kw. 2010 r. w poz. 852.85212§4120 wpisano kwotę wydatków 741,33 zł, wb 941,33 zł, różnica 200 zł.  Wydatki ogółem w sprawozdaniu winny wynosić kwotę 1 909 327, 72 zł, zamiast 1 909 127,72 zł. Korekta powyższego sprawozdania nie była możliwa zgodnie z </t>
    </r>
    <r>
      <rPr>
        <sz val="10"/>
        <rFont val="Czcionka tekstu podstawowego"/>
        <family val="0"/>
      </rPr>
      <t>§</t>
    </r>
    <r>
      <rPr>
        <sz val="10"/>
        <rFont val="Times New Roman"/>
        <family val="1"/>
      </rPr>
      <t xml:space="preserve"> 17 ust. 1 instrukcji stanowiacej załącznik nr 39 do rozporzadzenia Ministra Finansów z dnia 3 lutego 2010 r. (Dz. U. nr 20, poz. 1030) i </t>
    </r>
    <r>
      <rPr>
        <sz val="10"/>
        <rFont val="Czcionka tekstu podstawowego"/>
        <family val="0"/>
      </rPr>
      <t>§</t>
    </r>
    <r>
      <rPr>
        <sz val="10"/>
        <rFont val="Times New Roman"/>
        <family val="1"/>
      </rPr>
      <t xml:space="preserve"> 32 instrukcji stanowiacej załącznik nr 37 do w/w rozporzadzenia.  Korekta danych uwzględniona zostanie w sprawozdaniu Rb-50 za kolejny okres sprawozdawczy.W sprawozdaniu Rb-28S kwota wydatków w poz. 852.85212.</t>
    </r>
    <r>
      <rPr>
        <sz val="10"/>
        <rFont val="Czcionka tekstu podstawowego"/>
        <family val="0"/>
      </rPr>
      <t>§</t>
    </r>
    <r>
      <rPr>
        <sz val="10"/>
        <rFont val="Times New Roman"/>
        <family val="1"/>
      </rPr>
      <t>4120 jest prawidłowa.</t>
    </r>
  </si>
  <si>
    <t>Informacja o udzielonych dotacjach z budżetu Gminy Świdnica na realizację
 zadań publicznych w I półroczu 2010 roku</t>
  </si>
  <si>
    <t>dofinasowanie zadania inw. Pn. "Budowa drogi powiatowej nr 3396D na odcinku pomiędzy drogą krajową nr 5 a drogą wojewódzką nr 382 i ul. Stęczyńskiego w Świdnicy"*</t>
  </si>
  <si>
    <t>* Wcześniejsza nazwa zadania " Budowa drogi Świdnica- Zarów, do autostrady A- 4 - dotacja dla Powiatu Świdnickiego". Zmiana nazwy wprowadzona uchwałą nr LXIV/517/10 Rady Gminy Świdnica z dnia 21 kwietnia 2010 r.</t>
  </si>
  <si>
    <t>Załącznik nr 10</t>
  </si>
  <si>
    <t xml:space="preserve">Wydatki w ramach Funduszu Sołeckiego w I półroczu 2010 r. </t>
  </si>
  <si>
    <t xml:space="preserve">Lp </t>
  </si>
  <si>
    <t>Nazwa Sołectwa</t>
  </si>
  <si>
    <t>Środki funduszu przypadające na dane Sołectwo (art.2 ust.1 Ustawy o funduszu sołeckim)</t>
  </si>
  <si>
    <t>Przedsięwzięcia przewidziane do realizacji według wniosku Sołectwa</t>
  </si>
  <si>
    <t>Wydatki w ramach funduszu sołeckiego</t>
  </si>
  <si>
    <t>ROZDZIAŁ KLASYFIKACJI BUDŻETOWEJ</t>
  </si>
  <si>
    <t>PARAGRAF KLASYFIKACJI BUDŻETOWEJ</t>
  </si>
  <si>
    <t>1</t>
  </si>
  <si>
    <t>Bojanice</t>
  </si>
  <si>
    <t>Utwardzenie placu koło świetlicy wiejskiej</t>
  </si>
  <si>
    <t>Dokończenie ogrodzenia obok świetlicy wiejskiej nad rzeką</t>
  </si>
  <si>
    <t>Koszenie trawy na terenie wsi umowa-zlecenie</t>
  </si>
  <si>
    <t>Paliwo do kosiarek wiejskich</t>
  </si>
  <si>
    <t>Zakup farb i pędzli na malowanie ogrodzenia w okolicy świetlicy</t>
  </si>
  <si>
    <t>Spotkanie opłatkowo-noworoczne zakup art. spożywczych</t>
  </si>
  <si>
    <t>Festyn 1 lub 3-majowy opłacenie orkiestry</t>
  </si>
  <si>
    <t>Festyn rodzinny z okazji Dnia Matki i Dziecka – zakup art. spożywczych</t>
  </si>
  <si>
    <t>Mikołajki - wynajęcie profesjonalnej firmy zajmującej się organizacją imprez</t>
  </si>
  <si>
    <t>Mikołajki - zakup art. spożywczych</t>
  </si>
  <si>
    <t>Razem</t>
  </si>
  <si>
    <t>Boleścin</t>
  </si>
  <si>
    <t>Utrzymanie czystości umowa-zlecenie</t>
  </si>
  <si>
    <t>Utrzymanie czystości zakup paliwo, żyłka, farby</t>
  </si>
  <si>
    <t>Utrzymanie czystości zakup kosiarki</t>
  </si>
  <si>
    <t>Środowiskowe imprezy kulturalno-oświatowe</t>
  </si>
  <si>
    <t>Zakup kontenera - szatni</t>
  </si>
  <si>
    <t>Montaż lamp</t>
  </si>
  <si>
    <t>Montaż słupków z łańcuchami</t>
  </si>
  <si>
    <t>Burkatów</t>
  </si>
  <si>
    <t>Utrzymanie estetyki wsi - zakup kosiarki</t>
  </si>
  <si>
    <t>Zakup materiałów na koszenie terenów gminnych</t>
  </si>
  <si>
    <t>Zakup usług koszenia w ramach umowy-zlecenie</t>
  </si>
  <si>
    <t>Usługa wywozu kontenera na wielkogabarytowe śmieci</t>
  </si>
  <si>
    <t>Promocja wsi poprzez internet zapłata za domenę i stronę</t>
  </si>
  <si>
    <t xml:space="preserve">Organizowanie spotkań okolicznościowych </t>
  </si>
  <si>
    <t>Bystrzyca Dolna</t>
  </si>
  <si>
    <t>Modernizacja placu zabaw poprzez zakup nowych urządzeń</t>
  </si>
  <si>
    <t>Wyposażenie świetlicy wiejskiej</t>
  </si>
  <si>
    <t>Estetyka wsi w tym zakup materiałów i farb</t>
  </si>
  <si>
    <t>Zakup paliwa do kosiarki estetyka</t>
  </si>
  <si>
    <t>Zakup materiałów z okazji organizacji Dnia Dziecka, Dnia Matki, Mikołajek</t>
  </si>
  <si>
    <t>Zakup materiałów na organizację Dożynek</t>
  </si>
  <si>
    <t>Bystrzyca Górna</t>
  </si>
  <si>
    <t>Zakup ciągnika ogrodowego</t>
  </si>
  <si>
    <t>Remont – utwardzenie terenu przy obiekcie sportowym - usługa</t>
  </si>
  <si>
    <t>Estetyka zakup materiałów - paliwo, farby, lakiery, rozpuszczalniki</t>
  </si>
  <si>
    <t>Estetyka wsi umowa-zlecenie</t>
  </si>
  <si>
    <t>Wyposażenie placu zabaw</t>
  </si>
  <si>
    <t>Doposażenie zaplecza kuchennego WDK</t>
  </si>
  <si>
    <t>Orgaznizacja imprez sportowo-rekreacyjnych, kulturalnych</t>
  </si>
  <si>
    <t>Gogołów</t>
  </si>
  <si>
    <t>Zakup kosiarki samojezdnej</t>
  </si>
  <si>
    <t>Wywóz śmieci wokół cmentarza</t>
  </si>
  <si>
    <t>Organizacja Dnia Dziecka</t>
  </si>
  <si>
    <t>Dofinansowanie wyjazdu dzieci na wycieczkę w celu kulturalno-promocyjnym</t>
  </si>
  <si>
    <t>Zakup paliwa i części eksploatacyjnych do kosiarki</t>
  </si>
  <si>
    <t>Zakup materiałów do ogrodzenia terenu przy remizie oraz zakup farb na malowanie remizy</t>
  </si>
  <si>
    <t>Zakup wyposażenia do świetlicy wiejskiej</t>
  </si>
  <si>
    <t>Wynagrodzenie dla kosiarza umowa-zlecenie</t>
  </si>
  <si>
    <t>Grodziszcze</t>
  </si>
  <si>
    <t>Dofinansowanie OSP w Grodziszczu – zakup mundurów i sprzętu</t>
  </si>
  <si>
    <t>Modernizacja placu zabaw – zagospodarowanie  i ogrodzenie terenu</t>
  </si>
  <si>
    <t>Dofinansowanie Świetlicy Wiejskiej</t>
  </si>
  <si>
    <t>Umowa-zlecenie na konserwatora</t>
  </si>
  <si>
    <t>Dofinansowanie obiektu sportowego – poprawa wyglądu</t>
  </si>
  <si>
    <t>Estetyka wsi zakup materiałów, paliwa, narzędzi</t>
  </si>
  <si>
    <t xml:space="preserve">Jagodnik </t>
  </si>
  <si>
    <t>Zakup urządzeń na wyposażenie ogródka jordanowskiego</t>
  </si>
  <si>
    <t>Zakup farb do malowania przystanku</t>
  </si>
  <si>
    <t>Zakup krzewów ozdobnych i drzewek do urządzenia parku wiejskiego</t>
  </si>
  <si>
    <t>Jakubów</t>
  </si>
  <si>
    <t>Estetyka wsi - koszt urządzeń oraz umowa zlecenie dla konserwatora</t>
  </si>
  <si>
    <t>Wykonanie niezbędnych renowacji na placu zabaw oraz zakup nowych urządzeń</t>
  </si>
  <si>
    <t>Orgaznizacja imprez kulturalnych</t>
  </si>
  <si>
    <t>Komorów</t>
  </si>
  <si>
    <t>Remont Świetlicy Wiejskiej - wymiana i montaż okien usługa</t>
  </si>
  <si>
    <t>Dzień Babci i Dziadka zakupy</t>
  </si>
  <si>
    <t>Dzień Dziecka zakupy</t>
  </si>
  <si>
    <t>Dożynki (wykonanie wieńca i organizacja imprezy)</t>
  </si>
  <si>
    <t>Święto 11 listopada zakupy</t>
  </si>
  <si>
    <t>Mikołajki (zakupy)</t>
  </si>
  <si>
    <t>Zakup paliwa na wykaszanie placu zabaw, przystanku i przy kapliczce</t>
  </si>
  <si>
    <t>Krzczonów</t>
  </si>
  <si>
    <t>Wyposażenie świetlicy, sprzęt AGD, RTV art. gospodarstwa domowego</t>
  </si>
  <si>
    <t>Zakup kosiarki</t>
  </si>
  <si>
    <t>Wykaszanie usługowe użytków zielonych na boisku</t>
  </si>
  <si>
    <t>Zakup materiałów eksploatacyjnych do kosiarek</t>
  </si>
  <si>
    <t>Organizowanie imprez dla dzieci Dzień Dziecka</t>
  </si>
  <si>
    <t>Zakup lampy oświetleniowej</t>
  </si>
  <si>
    <t>Poprawa estetyki wsi farby, cement, oprysk</t>
  </si>
  <si>
    <t>Krzyżowa</t>
  </si>
  <si>
    <t xml:space="preserve">Montaż drzwi bocznych przeciwpożarowych na świetlicy </t>
  </si>
  <si>
    <t>Hustawka i ławka</t>
  </si>
  <si>
    <t>Remont przystanku zakupy materiałów</t>
  </si>
  <si>
    <t>Remont przystanku umowa-zlecenie</t>
  </si>
  <si>
    <t>Zakup paliwa</t>
  </si>
  <si>
    <t>Zakup namiotu, pawilonu</t>
  </si>
  <si>
    <t>Dzień Kobiet</t>
  </si>
  <si>
    <t>Dzień Dziecka</t>
  </si>
  <si>
    <t>Dożynki</t>
  </si>
  <si>
    <t>Wyposażenie świetlicy zastawa obiadowa</t>
  </si>
  <si>
    <t>Wyposażenie świetlicy sztućce, szklanki, literatki</t>
  </si>
  <si>
    <t>Zakup lodówki na świetlice</t>
  </si>
  <si>
    <t>Zakup gazówki na świetlice</t>
  </si>
  <si>
    <t>Zakup butli na świetlice</t>
  </si>
  <si>
    <t>Lubachów</t>
  </si>
  <si>
    <t>Utrzymanie estetyki wsi</t>
  </si>
  <si>
    <t>Zakup sprzętu do siłowni</t>
  </si>
  <si>
    <t>Remont terenu sportowo-rekreacyjnego</t>
  </si>
  <si>
    <t>Lutomia Dolna</t>
  </si>
  <si>
    <t>Wykonanie ogrodzenia placu zabaw zakup siatki i słupków</t>
  </si>
  <si>
    <t>Doposażenie placu zabaw zakup ławki</t>
  </si>
  <si>
    <t>Wykonanie ogrodzenia placu zabaw umowa-zlecenie</t>
  </si>
  <si>
    <t>Koszenie poboczy wsi zakup paliwa i żyłki</t>
  </si>
  <si>
    <t>Koszenie poboczy wsi umowa o dzieło</t>
  </si>
  <si>
    <t>Zakup materiałów farb i pędzli</t>
  </si>
  <si>
    <t>Zakup taczek, łopat i mioteł</t>
  </si>
  <si>
    <t>Utrzymanie estetyki na wsi umowa-zlecenie</t>
  </si>
  <si>
    <t>Zakup sprzętu strażackiego</t>
  </si>
  <si>
    <t>Dofinansowanie zajęć pozalekcyjnych dla uczniów Szkoły Podstawowej i Gimnazjum</t>
  </si>
  <si>
    <t>Dożynki wiejskie zakup art. spożywczych</t>
  </si>
  <si>
    <t>Dożynki wiejskie - orkiestra umowa-zlecenie</t>
  </si>
  <si>
    <t xml:space="preserve">Wieczór seniora zakup art. spożywczych </t>
  </si>
  <si>
    <t>Wieczór seniora orkiestra umowa-zlecenie</t>
  </si>
  <si>
    <t>Dofinansowanie Zespołu Ludowego Kądziołeczka zakup stroi</t>
  </si>
  <si>
    <t>Zakup nagłośnienia do świetlicy wiejskiej do prowadzenia imprez</t>
  </si>
  <si>
    <t>Lutomia Górna</t>
  </si>
  <si>
    <t>Organizacja Dnia Seniora</t>
  </si>
  <si>
    <t>Organizacja Dożynek Wiejskich</t>
  </si>
  <si>
    <t>Organizacja zabawy dla dzieci</t>
  </si>
  <si>
    <t>Organizacja zabawy dla rolników "Święto Ziemniaka"</t>
  </si>
  <si>
    <t>Utrzymanie kosiarek sołeckich oraz zakupy materiałowe</t>
  </si>
  <si>
    <t>Wykaszanie poboczy umowa-zlecenie</t>
  </si>
  <si>
    <t>Wykonanie wjazdu na plac rekreacyjno-sportowy przy szkole - usługa</t>
  </si>
  <si>
    <t>Modernizacja obiektu sportowego -wykonanie bramy, ławek i łapacza piłek na placu rekreacyjno-sportowym -usługa</t>
  </si>
  <si>
    <t>Montaż lampy oświetleniowej</t>
  </si>
  <si>
    <t>Zakup wyposażenia dla młodzieży grającej w piłkę nożną</t>
  </si>
  <si>
    <t>Zakup wyposażenia dla sekcji tenisa stołowego</t>
  </si>
  <si>
    <t>Doposażenie jednostki OSP</t>
  </si>
  <si>
    <t>Zakup materiałów i wyposażenia dla zespołu Kądziołeczka</t>
  </si>
  <si>
    <t>Zakup garderoby dla nowo powstałego Zespołu Stokrotka</t>
  </si>
  <si>
    <t>Makowice</t>
  </si>
  <si>
    <t>Doposażenie świetlicy wiejskiej - zakup kuchenki gazowej</t>
  </si>
  <si>
    <t>Zapłata za koszenie trawników oraz utrzymanie czystości w miejscach publicznych</t>
  </si>
  <si>
    <t>Zakup sadzonek drzewek oraz kwiatów</t>
  </si>
  <si>
    <t>Doposażenie placu zabaw w nowe urządzenia</t>
  </si>
  <si>
    <t>Działalność kulturalna</t>
  </si>
  <si>
    <t>Razem:</t>
  </si>
  <si>
    <t>Miłochów</t>
  </si>
  <si>
    <t>Umowa-zlecenie na koszenie terenów zieleni</t>
  </si>
  <si>
    <t>Zakup paliwa, smaru, żyłki</t>
  </si>
  <si>
    <t>Zakup bezpiecznego i atestowanego wyposażenia na plac zabaw</t>
  </si>
  <si>
    <t>Zakup farb na malowanie przystanku</t>
  </si>
  <si>
    <t>Modliszów</t>
  </si>
  <si>
    <t>Zakup siatki i elementów ogrodzeniowych wokół świetlicy wiejskiej</t>
  </si>
  <si>
    <t>Remont świetlicy zakupy</t>
  </si>
  <si>
    <t>Remont siłowni umowa-zlecenie</t>
  </si>
  <si>
    <t>Zakup kosy spalinowej i pielęgnacja wsi, paliwo</t>
  </si>
  <si>
    <t>Mokrzeszów</t>
  </si>
  <si>
    <t>Zakup materiałów na ogrodzenie placu zabaw dla dzieci 70mb długość ogrodzenia z siatki</t>
  </si>
  <si>
    <t>Wykonanie ogrodzenia placu zabaw</t>
  </si>
  <si>
    <t>Organizacja uroczystości wiejskich</t>
  </si>
  <si>
    <t>Organizacja uroczystości wiejskich - orkiestra</t>
  </si>
  <si>
    <t>Utrzymanie porządku we wsi</t>
  </si>
  <si>
    <t>Zakup strojów dla młodzieży Ludowo-Estradowego Zespołu Mokrzeszów</t>
  </si>
  <si>
    <t>Zakup desek świerkowych 3m3 na zrobienie podłogi do tańca dla zespołu i mieszkańców wsi</t>
  </si>
  <si>
    <t>Niegoszów</t>
  </si>
  <si>
    <t>Zakup kosy żyłkowej i osprzętu do kosy</t>
  </si>
  <si>
    <t>Umowa-zlecenie na koszenie</t>
  </si>
  <si>
    <t>Remont piaskownicy, zakup materiałów konserwacyjnych oraz stołka i ławek na plac zabaw</t>
  </si>
  <si>
    <t>Zakup krzewów i drzewek ozdobnych</t>
  </si>
  <si>
    <t>Utworzenie terenu pod kosze na surowce wtórne</t>
  </si>
  <si>
    <t>Dofinansowanie imprezy kulturalnej</t>
  </si>
  <si>
    <t>Opoczka</t>
  </si>
  <si>
    <t>Założenie 4 lamp oraz kabla na słupach oświetleniowych</t>
  </si>
  <si>
    <t>Wyposażenie placu zabaw 2 ławki z oparciem i stolik</t>
  </si>
  <si>
    <t>Koszenie boiska sportowego, zakup paliwa do kosy założenie słupków oraz bramki</t>
  </si>
  <si>
    <t>Zakup kwiatów i odżywek oraz narzędzi do utrzymania czystości</t>
  </si>
  <si>
    <t xml:space="preserve">Organizacja imprez </t>
  </si>
  <si>
    <t>Panków</t>
  </si>
  <si>
    <t>Zakup krzewów do posadzenia wzdłuż boiska od strony pól uprawnych</t>
  </si>
  <si>
    <t>Eksploatacja kosiarek: zakup benzyny, oleju, żyłki, naprawy</t>
  </si>
  <si>
    <t>Wynagrodzenie konserwatora (5m-cy x 250 zł)</t>
  </si>
  <si>
    <t>Wyposażenie boiska do piłki nożnej w piłko-uchwyt</t>
  </si>
  <si>
    <t>Naprawa i konserwacja urządzeń na placu zabaw</t>
  </si>
  <si>
    <t>Zakup farb oraz materiałów do wymalowania remizy OSP</t>
  </si>
  <si>
    <t>Działalność kulturalna - organizacja okolicznościowych imprez kulturalnych</t>
  </si>
  <si>
    <t>Pogorzała</t>
  </si>
  <si>
    <t>Zakup kosy spalinowej wraz z osprzętem</t>
  </si>
  <si>
    <t>Wyposażenie placu zabaw w karuzele i ławki-sprzętu i montażu</t>
  </si>
  <si>
    <t>Zakup sprzętu sportowo-rekreacyjnego na świetlice wiejską-bilard</t>
  </si>
  <si>
    <t>Prowadzenie estetyki wioski umowa-zlecenie</t>
  </si>
  <si>
    <t>Pszenno</t>
  </si>
  <si>
    <t xml:space="preserve">Remont – wykonanie prac ogrodzeniowych oraz montaż urządzeń zabawowych </t>
  </si>
  <si>
    <t>Zakup materiałów niezbędnych do wykonania prac na placu zabaw</t>
  </si>
  <si>
    <t>Zatrudnienie osoby do porządkowania wsi</t>
  </si>
  <si>
    <t>Zakup materiałów estetyka (paliwo, kosze na śmieci, narzędzia)</t>
  </si>
  <si>
    <t>Utrzymanie porządku na boisku sportowym umowa zlecenie</t>
  </si>
  <si>
    <t>Utrzymanie porządku na boisku sportowym zakup materiałów</t>
  </si>
  <si>
    <t>Spotkanie opłatkowo-noworoczne seniorów umowa-zlecenie orkiestra</t>
  </si>
  <si>
    <t>Spotkanie opłatkowo-noworoczne seniorów zakup materiałów</t>
  </si>
  <si>
    <t>Organizacja dożynek wiejskich umowa-zlecenie orkiestra</t>
  </si>
  <si>
    <t>Organizacja dożynek wiejskich zakup materiałów</t>
  </si>
  <si>
    <t>Działalność Klubu Seniora i Koła Gospodyń Wiejskich zakup materiałów</t>
  </si>
  <si>
    <t>Słotwina</t>
  </si>
  <si>
    <t>Zakup kosiarki samobieżnej</t>
  </si>
  <si>
    <t>Sport - zakupy sprzętu, stroji i wyposażenia</t>
  </si>
  <si>
    <t>Zakup na estetykę wsi paliwo, żyłka, oleje, narzędzia, farba</t>
  </si>
  <si>
    <t>Usługi (koszenie trawy, malowanie przystanków, prace remontowe)</t>
  </si>
  <si>
    <t>Dzień Matki, Dzień Dziecka</t>
  </si>
  <si>
    <t>Dożynki (organizacja imprez, wykonanie wieńca, orkiestra, zakupy)</t>
  </si>
  <si>
    <t>Zakup art. Gospodarstwa domowego na świetlicę wiejską</t>
  </si>
  <si>
    <t>Sulisławice</t>
  </si>
  <si>
    <t>Zakup kosy spalinowej</t>
  </si>
  <si>
    <t>Zakup materiałów eksploatacyjnych i sprzętu ochronnego do kosy spalinowej</t>
  </si>
  <si>
    <t>Opłata za utrzymanie porządku na przystanku autobusowym umowa-zlecenie</t>
  </si>
  <si>
    <t>Opłata za utrzymanie porządku na przystanku autobusowym umowa-zlecenie - składki ZUS</t>
  </si>
  <si>
    <t>Zakup sprzętu sportowego</t>
  </si>
  <si>
    <t>Zainstalowanie lampy oświetlenia na przystanku autobusowym</t>
  </si>
  <si>
    <t>Stachowice</t>
  </si>
  <si>
    <t>Zakup kosiarki traktorowej</t>
  </si>
  <si>
    <t>Imprezy kulturowo-sportowe dla mieszkańców wsi</t>
  </si>
  <si>
    <t>Paliwo</t>
  </si>
  <si>
    <t xml:space="preserve">Wieruszów </t>
  </si>
  <si>
    <t>Zakup farb, pędzli, gwoździ na remont przystanków i placu zabaw</t>
  </si>
  <si>
    <t>Zakup bezpiecznego i atestowanego wyposażenia placu zabaw</t>
  </si>
  <si>
    <t>Wilków</t>
  </si>
  <si>
    <t>Remont – budowa i wyposażenie boiska do gry w koszykówkę</t>
  </si>
  <si>
    <t>Doposażenie placu zabaw dla dzieci</t>
  </si>
  <si>
    <t>Utrzymanie czystości i estetyki wsi</t>
  </si>
  <si>
    <t>Wynagrodzenie umowa-zlecenie  na wykaszanie trawników</t>
  </si>
  <si>
    <t>Wymiana małej bramki wejściowej przy świetlicy wiejskiej</t>
  </si>
  <si>
    <t>Zakup 2 tablic informacyjnych</t>
  </si>
  <si>
    <t>Imprezy kulturalne</t>
  </si>
  <si>
    <t>Wiśniowa</t>
  </si>
  <si>
    <t>Zakup kosiarki spalinowej samobieżnej</t>
  </si>
  <si>
    <t>Zakup ławek na plac zabaw oraz dla młodzieży</t>
  </si>
  <si>
    <t>Utrzymanie porządku na placu zabaw i nawierzchni boiska sportowego, pomalowanie szatni sportowej</t>
  </si>
  <si>
    <t>Zorganizowanie festynu połączonego z Dniem Dziecka, koszt przygotowań oraz zespołu muzycznego</t>
  </si>
  <si>
    <t>Witoszów Dolny</t>
  </si>
  <si>
    <t>Zakup 2 przystanków aut. I 1 szyby na przystanku koło Remizy OSP</t>
  </si>
  <si>
    <t>Rozbiórka i montaż, wykonanie fundamentów pod wiaty przystankowe</t>
  </si>
  <si>
    <t>Wymalowanie pozostałych 5 przystanków</t>
  </si>
  <si>
    <t>Zakup 3x tablic informacyjnych i 2x ławek na plac zabaw</t>
  </si>
  <si>
    <t>Utrzymanie czystości przystanków umowa-zlecenie</t>
  </si>
  <si>
    <t>Utrzymanie czystości przystanków umowa-zlecenie -składki ZUS</t>
  </si>
  <si>
    <t>Zakup kosy spalinowej i paliwa</t>
  </si>
  <si>
    <t>Witoszów Górny</t>
  </si>
  <si>
    <t xml:space="preserve">Zakup kosy spalinowej i części wymiennych </t>
  </si>
  <si>
    <t>Zakup farb w celu pomalowania barierek na mostkach</t>
  </si>
  <si>
    <t>Zakup krzewów ozdobnych</t>
  </si>
  <si>
    <t>Zakup opryskiwacza i środka chemicznego</t>
  </si>
  <si>
    <t>Zakup lampy oświetleniowej na boczną drogę</t>
  </si>
  <si>
    <t>Zakup paliwa i oleju do kosiarki</t>
  </si>
  <si>
    <t>Zakup i montaż przystanku autobusowego</t>
  </si>
  <si>
    <t>Zakup wylewki betonowej i cementu</t>
  </si>
  <si>
    <t>Zakup dwóch tablic ogłoszeniowych</t>
  </si>
  <si>
    <t>Sprzątanie przystanków autobusowych umowa-zlecenie</t>
  </si>
  <si>
    <t>Umowa-zlecenie dla konserwatora za wykonanie prac</t>
  </si>
  <si>
    <t>Zawiszów</t>
  </si>
  <si>
    <t>Wykonanie na placu zabaw ogrodzenia z siatki</t>
  </si>
  <si>
    <t>Zakup i montaż materiału na 3 ławki przy placu zabaw</t>
  </si>
  <si>
    <t>Zakup i siew trawy gazonowej na placu zabaw</t>
  </si>
  <si>
    <t>Zakup piasku do piaskownicy</t>
  </si>
  <si>
    <t>Oczyszczenie i pomalowanie wiaty przystankowej</t>
  </si>
  <si>
    <t>Koszenie rowów przydrożnych na terenie wsi oraz boiska i placu zabaw</t>
  </si>
  <si>
    <t>Uczestnictwo w dożynkach Gminnych oraz organizacja dożynek wiejskich oraz Dnia Kobiet zakupy</t>
  </si>
  <si>
    <t>Uczestnictwo w dożynkach Gminnych oraz organizacja dożynek wiejskich oraz Dnia Kobiet umowa-zlecenie</t>
  </si>
  <si>
    <t>Suma środków przypadająca na wszystkie sołectwa w gminie</t>
  </si>
  <si>
    <t>Sporządził: Jarosław Sobol</t>
  </si>
  <si>
    <t>Plan wydatków realizowanych w ramach funduszu sołeckiego w układzie działów i rozdziałów klasyfikacji budżetowej</t>
  </si>
  <si>
    <t>Lp.</t>
  </si>
  <si>
    <t>Suma wydatków - PLAN</t>
  </si>
  <si>
    <t>Wydatki  bieżące       PLAN</t>
  </si>
  <si>
    <t>Wydatki majątkowe PLAN</t>
  </si>
  <si>
    <t>Wydatki    bieżące WYKONANIE</t>
  </si>
  <si>
    <t>Wydatki majątkowe WYKONANIE</t>
  </si>
  <si>
    <t>Suma wydatków WYKONANIE</t>
  </si>
  <si>
    <t>8. środki z programów finansowanych z udziałem środków europejskich</t>
  </si>
  <si>
    <t>Gmina Wietrzychowice</t>
  </si>
  <si>
    <t>pomoc finansowa - zasiłki celowe lub celowe specjalne dla mieszkańców Gminy Wietrzychowice dotkniętej powodzią w m-cu maju 2010 r.</t>
  </si>
  <si>
    <t xml:space="preserve">do zarządzenia nr 93/2010 </t>
  </si>
  <si>
    <t>z dnia 27 sierpnia 2010 r.</t>
  </si>
  <si>
    <t>do zarządzenia nr 93/2010</t>
  </si>
  <si>
    <t>do Zarządzenia nr 93/2010</t>
  </si>
  <si>
    <t xml:space="preserve">z dnia 27 sierpnia 2010 r. </t>
  </si>
  <si>
    <r>
      <t xml:space="preserve">Wykonanie w            I półroczu 2010 roku </t>
    </r>
    <r>
      <rPr>
        <b/>
        <sz val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</si>
</sst>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\ _D_M_-;\-* #,##0\ _D_M_-;_-* &quot;-&quot;??\ _D_M_-;_-@_-"/>
    <numFmt numFmtId="166" formatCode="0.0%"/>
    <numFmt numFmtId="167" formatCode="_-* #,##0.0\ _z_ł_-;\-* #,##0.0\ _z_ł_-;_-* &quot;-&quot;??\ _z_ł_-;_-@_-"/>
    <numFmt numFmtId="168" formatCode="_-* #,##0.0\ &quot;zł&quot;_-;\-* #,##0.0\ &quot;zł&quot;_-;_-* &quot;-&quot;??\ &quot;zł&quot;_-;_-@_-"/>
    <numFmt numFmtId="169" formatCode="_-* #,##0\ &quot;zł&quot;_-;\-* #,##0\ &quot;zł&quot;_-;_-* &quot;-&quot;??\ &quot;zł&quot;_-;_-@_-"/>
    <numFmt numFmtId="170" formatCode="0.0"/>
    <numFmt numFmtId="171" formatCode="#,##0_ ;\-#,##0\ "/>
    <numFmt numFmtId="172" formatCode="#,##0.00_ ;\-#,##0.00\ "/>
    <numFmt numFmtId="173" formatCode="_-* #,##0.00\ _D_M_-;\-* #,##0.00\ _D_M_-;_-* &quot;-&quot;??\ _D_M_-;_-@_-"/>
    <numFmt numFmtId="174" formatCode="#,##0;[Red]#,##0"/>
    <numFmt numFmtId="175" formatCode="_-* #,##0.00\ _z_ł_-;\-* #,##0.00\ _z_ł_-;_-* \-??\ _z_ł_-;_-@_-"/>
    <numFmt numFmtId="176" formatCode="_-* #,##0\ _z_ł_-;\-* #,##0\ _z_ł_-;_-* \-??\ _z_ł_-;_-@_-"/>
    <numFmt numFmtId="177" formatCode="#,##0.00\ _z_ł"/>
  </numFmts>
  <fonts count="91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Times New Roman"/>
      <family val="1"/>
    </font>
    <font>
      <sz val="11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1"/>
      <name val="Arial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2"/>
      <name val="Arial CE"/>
      <family val="0"/>
    </font>
    <font>
      <sz val="8.25"/>
      <name val="Times New Roman"/>
      <family val="1"/>
    </font>
    <font>
      <sz val="7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i/>
      <sz val="9"/>
      <name val="Times New Roman"/>
      <family val="1"/>
    </font>
    <font>
      <b/>
      <i/>
      <u val="single"/>
      <sz val="11"/>
      <name val="Times New Roman"/>
      <family val="1"/>
    </font>
    <font>
      <b/>
      <i/>
      <sz val="9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1"/>
      <name val="Czcionka tekstu podstawowego"/>
      <family val="0"/>
    </font>
    <font>
      <sz val="8.25"/>
      <name val="Edwardian Script ITC"/>
      <family val="4"/>
    </font>
    <font>
      <sz val="10"/>
      <name val="Czcionka tekstu podstawowego"/>
      <family val="0"/>
    </font>
    <font>
      <sz val="7"/>
      <name val="Arial"/>
      <family val="2"/>
    </font>
    <font>
      <sz val="16"/>
      <name val="Arial CE"/>
      <family val="0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B050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9" fillId="0" borderId="3" applyNumberFormat="0" applyFill="0" applyAlignment="0" applyProtection="0"/>
    <xf numFmtId="0" fontId="80" fillId="29" borderId="4" applyNumberFormat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0" fillId="0" borderId="0">
      <alignment/>
      <protection/>
    </xf>
    <xf numFmtId="0" fontId="85" fillId="27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6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1052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42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164" fontId="4" fillId="33" borderId="12" xfId="42" applyNumberFormat="1" applyFont="1" applyFill="1" applyBorder="1" applyAlignment="1">
      <alignment horizontal="center"/>
    </xf>
    <xf numFmtId="3" fontId="5" fillId="0" borderId="0" xfId="53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164" fontId="2" fillId="0" borderId="0" xfId="42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10" fontId="9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8" fillId="34" borderId="13" xfId="0" applyFont="1" applyFill="1" applyBorder="1" applyAlignment="1">
      <alignment/>
    </xf>
    <xf numFmtId="0" fontId="8" fillId="34" borderId="13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 wrapText="1"/>
    </xf>
    <xf numFmtId="164" fontId="2" fillId="34" borderId="14" xfId="42" applyNumberFormat="1" applyFont="1" applyFill="1" applyBorder="1" applyAlignment="1">
      <alignment horizontal="center"/>
    </xf>
    <xf numFmtId="164" fontId="2" fillId="34" borderId="15" xfId="42" applyNumberFormat="1" applyFont="1" applyFill="1" applyBorder="1" applyAlignment="1">
      <alignment horizontal="center"/>
    </xf>
    <xf numFmtId="164" fontId="2" fillId="34" borderId="16" xfId="42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164" fontId="2" fillId="35" borderId="19" xfId="42" applyNumberFormat="1" applyFont="1" applyFill="1" applyBorder="1" applyAlignment="1">
      <alignment horizontal="center"/>
    </xf>
    <xf numFmtId="10" fontId="2" fillId="35" borderId="19" xfId="0" applyNumberFormat="1" applyFont="1" applyFill="1" applyBorder="1" applyAlignment="1">
      <alignment/>
    </xf>
    <xf numFmtId="10" fontId="2" fillId="35" borderId="19" xfId="42" applyNumberFormat="1" applyFont="1" applyFill="1" applyBorder="1" applyAlignment="1">
      <alignment/>
    </xf>
    <xf numFmtId="0" fontId="15" fillId="0" borderId="0" xfId="0" applyFont="1" applyAlignment="1">
      <alignment/>
    </xf>
    <xf numFmtId="0" fontId="8" fillId="35" borderId="20" xfId="0" applyFont="1" applyFill="1" applyBorder="1" applyAlignment="1">
      <alignment/>
    </xf>
    <xf numFmtId="0" fontId="8" fillId="35" borderId="18" xfId="0" applyFont="1" applyFill="1" applyBorder="1" applyAlignment="1">
      <alignment horizontal="left"/>
    </xf>
    <xf numFmtId="0" fontId="10" fillId="36" borderId="19" xfId="0" applyFont="1" applyFill="1" applyBorder="1" applyAlignment="1">
      <alignment/>
    </xf>
    <xf numFmtId="0" fontId="10" fillId="36" borderId="19" xfId="0" applyFont="1" applyFill="1" applyBorder="1" applyAlignment="1">
      <alignment horizontal="center"/>
    </xf>
    <xf numFmtId="0" fontId="10" fillId="36" borderId="18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0" fontId="10" fillId="36" borderId="21" xfId="0" applyFont="1" applyFill="1" applyBorder="1" applyAlignment="1">
      <alignment/>
    </xf>
    <xf numFmtId="10" fontId="10" fillId="36" borderId="22" xfId="0" applyNumberFormat="1" applyFont="1" applyFill="1" applyBorder="1" applyAlignment="1">
      <alignment/>
    </xf>
    <xf numFmtId="0" fontId="10" fillId="36" borderId="23" xfId="0" applyFont="1" applyFill="1" applyBorder="1" applyAlignment="1">
      <alignment horizontal="center"/>
    </xf>
    <xf numFmtId="10" fontId="10" fillId="36" borderId="18" xfId="0" applyNumberFormat="1" applyFont="1" applyFill="1" applyBorder="1" applyAlignment="1">
      <alignment horizontal="center"/>
    </xf>
    <xf numFmtId="0" fontId="9" fillId="36" borderId="16" xfId="0" applyFont="1" applyFill="1" applyBorder="1" applyAlignment="1">
      <alignment horizontal="center"/>
    </xf>
    <xf numFmtId="0" fontId="9" fillId="36" borderId="24" xfId="0" applyFont="1" applyFill="1" applyBorder="1" applyAlignment="1">
      <alignment horizontal="center"/>
    </xf>
    <xf numFmtId="1" fontId="9" fillId="36" borderId="24" xfId="0" applyNumberFormat="1" applyFont="1" applyFill="1" applyBorder="1" applyAlignment="1">
      <alignment horizontal="center"/>
    </xf>
    <xf numFmtId="1" fontId="9" fillId="36" borderId="16" xfId="42" applyNumberFormat="1" applyFont="1" applyFill="1" applyBorder="1" applyAlignment="1">
      <alignment horizontal="center"/>
    </xf>
    <xf numFmtId="49" fontId="9" fillId="36" borderId="18" xfId="0" applyNumberFormat="1" applyFont="1" applyFill="1" applyBorder="1" applyAlignment="1">
      <alignment horizontal="center"/>
    </xf>
    <xf numFmtId="0" fontId="9" fillId="36" borderId="18" xfId="0" applyFont="1" applyFill="1" applyBorder="1" applyAlignment="1">
      <alignment horizontal="center"/>
    </xf>
    <xf numFmtId="0" fontId="11" fillId="36" borderId="18" xfId="0" applyFont="1" applyFill="1" applyBorder="1" applyAlignment="1">
      <alignment horizontal="left"/>
    </xf>
    <xf numFmtId="1" fontId="9" fillId="36" borderId="18" xfId="0" applyNumberFormat="1" applyFont="1" applyFill="1" applyBorder="1" applyAlignment="1">
      <alignment horizontal="center"/>
    </xf>
    <xf numFmtId="164" fontId="9" fillId="36" borderId="19" xfId="42" applyNumberFormat="1" applyFont="1" applyFill="1" applyBorder="1" applyAlignment="1">
      <alignment/>
    </xf>
    <xf numFmtId="164" fontId="9" fillId="36" borderId="19" xfId="42" applyNumberFormat="1" applyFont="1" applyFill="1" applyBorder="1" applyAlignment="1">
      <alignment horizontal="center"/>
    </xf>
    <xf numFmtId="0" fontId="9" fillId="36" borderId="18" xfId="0" applyFont="1" applyFill="1" applyBorder="1" applyAlignment="1">
      <alignment horizontal="left"/>
    </xf>
    <xf numFmtId="0" fontId="9" fillId="36" borderId="18" xfId="0" applyFont="1" applyFill="1" applyBorder="1" applyAlignment="1">
      <alignment/>
    </xf>
    <xf numFmtId="10" fontId="9" fillId="36" borderId="18" xfId="0" applyNumberFormat="1" applyFont="1" applyFill="1" applyBorder="1" applyAlignment="1">
      <alignment horizontal="center"/>
    </xf>
    <xf numFmtId="0" fontId="9" fillId="36" borderId="25" xfId="0" applyFont="1" applyFill="1" applyBorder="1" applyAlignment="1">
      <alignment horizontal="center"/>
    </xf>
    <xf numFmtId="0" fontId="10" fillId="36" borderId="18" xfId="0" applyFont="1" applyFill="1" applyBorder="1" applyAlignment="1">
      <alignment/>
    </xf>
    <xf numFmtId="10" fontId="9" fillId="36" borderId="18" xfId="0" applyNumberFormat="1" applyFont="1" applyFill="1" applyBorder="1" applyAlignment="1">
      <alignment/>
    </xf>
    <xf numFmtId="164" fontId="9" fillId="36" borderId="19" xfId="42" applyNumberFormat="1" applyFont="1" applyFill="1" applyBorder="1" applyAlignment="1">
      <alignment/>
    </xf>
    <xf numFmtId="0" fontId="11" fillId="36" borderId="18" xfId="0" applyFont="1" applyFill="1" applyBorder="1" applyAlignment="1">
      <alignment/>
    </xf>
    <xf numFmtId="10" fontId="9" fillId="36" borderId="18" xfId="42" applyNumberFormat="1" applyFont="1" applyFill="1" applyBorder="1" applyAlignment="1">
      <alignment/>
    </xf>
    <xf numFmtId="0" fontId="9" fillId="36" borderId="19" xfId="0" applyFont="1" applyFill="1" applyBorder="1" applyAlignment="1">
      <alignment horizontal="center"/>
    </xf>
    <xf numFmtId="0" fontId="12" fillId="36" borderId="18" xfId="0" applyFont="1" applyFill="1" applyBorder="1" applyAlignment="1">
      <alignment/>
    </xf>
    <xf numFmtId="10" fontId="9" fillId="36" borderId="18" xfId="56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center"/>
    </xf>
    <xf numFmtId="0" fontId="9" fillId="36" borderId="27" xfId="0" applyFont="1" applyFill="1" applyBorder="1" applyAlignment="1">
      <alignment horizontal="center"/>
    </xf>
    <xf numFmtId="10" fontId="10" fillId="36" borderId="26" xfId="56" applyNumberFormat="1" applyFont="1" applyFill="1" applyBorder="1" applyAlignment="1">
      <alignment horizontal="center"/>
    </xf>
    <xf numFmtId="0" fontId="9" fillId="36" borderId="19" xfId="0" applyFont="1" applyFill="1" applyBorder="1" applyAlignment="1">
      <alignment/>
    </xf>
    <xf numFmtId="0" fontId="10" fillId="36" borderId="25" xfId="0" applyFont="1" applyFill="1" applyBorder="1" applyAlignment="1">
      <alignment/>
    </xf>
    <xf numFmtId="164" fontId="10" fillId="36" borderId="26" xfId="42" applyNumberFormat="1" applyFont="1" applyFill="1" applyBorder="1" applyAlignment="1">
      <alignment/>
    </xf>
    <xf numFmtId="164" fontId="9" fillId="36" borderId="28" xfId="42" applyNumberFormat="1" applyFont="1" applyFill="1" applyBorder="1" applyAlignment="1">
      <alignment/>
    </xf>
    <xf numFmtId="0" fontId="12" fillId="36" borderId="19" xfId="0" applyFont="1" applyFill="1" applyBorder="1" applyAlignment="1">
      <alignment/>
    </xf>
    <xf numFmtId="10" fontId="9" fillId="36" borderId="19" xfId="56" applyNumberFormat="1" applyFont="1" applyFill="1" applyBorder="1" applyAlignment="1">
      <alignment horizontal="center"/>
    </xf>
    <xf numFmtId="164" fontId="9" fillId="36" borderId="29" xfId="42" applyNumberFormat="1" applyFont="1" applyFill="1" applyBorder="1" applyAlignment="1">
      <alignment/>
    </xf>
    <xf numFmtId="0" fontId="2" fillId="35" borderId="20" xfId="0" applyFont="1" applyFill="1" applyBorder="1" applyAlignment="1">
      <alignment/>
    </xf>
    <xf numFmtId="3" fontId="3" fillId="37" borderId="0" xfId="0" applyNumberFormat="1" applyFont="1" applyFill="1" applyBorder="1" applyAlignment="1">
      <alignment horizontal="center"/>
    </xf>
    <xf numFmtId="165" fontId="3" fillId="37" borderId="18" xfId="42" applyNumberFormat="1" applyFont="1" applyFill="1" applyBorder="1" applyAlignment="1">
      <alignment/>
    </xf>
    <xf numFmtId="0" fontId="2" fillId="35" borderId="19" xfId="0" applyFont="1" applyFill="1" applyBorder="1" applyAlignment="1">
      <alignment/>
    </xf>
    <xf numFmtId="49" fontId="2" fillId="35" borderId="20" xfId="42" applyNumberFormat="1" applyFont="1" applyFill="1" applyBorder="1" applyAlignment="1">
      <alignment horizontal="center"/>
    </xf>
    <xf numFmtId="10" fontId="2" fillId="35" borderId="19" xfId="42" applyNumberFormat="1" applyFont="1" applyFill="1" applyBorder="1" applyAlignment="1">
      <alignment horizontal="center"/>
    </xf>
    <xf numFmtId="164" fontId="2" fillId="35" borderId="20" xfId="42" applyNumberFormat="1" applyFont="1" applyFill="1" applyBorder="1" applyAlignment="1">
      <alignment horizontal="center"/>
    </xf>
    <xf numFmtId="164" fontId="2" fillId="35" borderId="20" xfId="42" applyNumberFormat="1" applyFont="1" applyFill="1" applyBorder="1" applyAlignment="1">
      <alignment/>
    </xf>
    <xf numFmtId="0" fontId="2" fillId="35" borderId="19" xfId="0" applyFont="1" applyFill="1" applyBorder="1" applyAlignment="1">
      <alignment wrapText="1"/>
    </xf>
    <xf numFmtId="164" fontId="2" fillId="35" borderId="30" xfId="42" applyNumberFormat="1" applyFont="1" applyFill="1" applyBorder="1" applyAlignment="1">
      <alignment/>
    </xf>
    <xf numFmtId="0" fontId="8" fillId="38" borderId="31" xfId="0" applyFont="1" applyFill="1" applyBorder="1" applyAlignment="1">
      <alignment/>
    </xf>
    <xf numFmtId="0" fontId="8" fillId="38" borderId="28" xfId="0" applyFont="1" applyFill="1" applyBorder="1" applyAlignment="1">
      <alignment horizontal="center"/>
    </xf>
    <xf numFmtId="0" fontId="2" fillId="38" borderId="28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38" borderId="12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1" fillId="0" borderId="0" xfId="0" applyFont="1" applyAlignment="1">
      <alignment/>
    </xf>
    <xf numFmtId="43" fontId="8" fillId="35" borderId="19" xfId="42" applyFont="1" applyFill="1" applyBorder="1" applyAlignment="1">
      <alignment horizontal="center"/>
    </xf>
    <xf numFmtId="0" fontId="2" fillId="38" borderId="14" xfId="42" applyNumberFormat="1" applyFont="1" applyFill="1" applyBorder="1" applyAlignment="1">
      <alignment horizontal="center" vertical="center"/>
    </xf>
    <xf numFmtId="0" fontId="2" fillId="38" borderId="16" xfId="42" applyNumberFormat="1" applyFont="1" applyFill="1" applyBorder="1" applyAlignment="1">
      <alignment horizontal="center" vertical="center"/>
    </xf>
    <xf numFmtId="0" fontId="2" fillId="38" borderId="16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8" fillId="35" borderId="20" xfId="42" applyNumberFormat="1" applyFont="1" applyFill="1" applyBorder="1" applyAlignment="1">
      <alignment horizontal="center" vertical="top"/>
    </xf>
    <xf numFmtId="164" fontId="8" fillId="35" borderId="20" xfId="42" applyNumberFormat="1" applyFont="1" applyFill="1" applyBorder="1" applyAlignment="1">
      <alignment horizontal="center" vertical="top"/>
    </xf>
    <xf numFmtId="164" fontId="8" fillId="35" borderId="20" xfId="42" applyNumberFormat="1" applyFont="1" applyFill="1" applyBorder="1" applyAlignment="1">
      <alignment vertical="top"/>
    </xf>
    <xf numFmtId="164" fontId="8" fillId="35" borderId="30" xfId="42" applyNumberFormat="1" applyFont="1" applyFill="1" applyBorder="1" applyAlignment="1">
      <alignment vertical="top"/>
    </xf>
    <xf numFmtId="164" fontId="8" fillId="35" borderId="31" xfId="42" applyNumberFormat="1" applyFont="1" applyFill="1" applyBorder="1" applyAlignment="1">
      <alignment vertical="top"/>
    </xf>
    <xf numFmtId="43" fontId="0" fillId="0" borderId="0" xfId="42" applyFont="1" applyAlignment="1">
      <alignment/>
    </xf>
    <xf numFmtId="43" fontId="10" fillId="37" borderId="18" xfId="42" applyFont="1" applyFill="1" applyBorder="1" applyAlignment="1">
      <alignment/>
    </xf>
    <xf numFmtId="43" fontId="8" fillId="35" borderId="19" xfId="42" applyFont="1" applyFill="1" applyBorder="1" applyAlignment="1">
      <alignment/>
    </xf>
    <xf numFmtId="43" fontId="8" fillId="35" borderId="18" xfId="42" applyFont="1" applyFill="1" applyBorder="1" applyAlignment="1">
      <alignment/>
    </xf>
    <xf numFmtId="43" fontId="8" fillId="35" borderId="0" xfId="42" applyFont="1" applyFill="1" applyBorder="1" applyAlignment="1">
      <alignment/>
    </xf>
    <xf numFmtId="43" fontId="8" fillId="35" borderId="21" xfId="42" applyFont="1" applyFill="1" applyBorder="1" applyAlignment="1">
      <alignment/>
    </xf>
    <xf numFmtId="43" fontId="4" fillId="38" borderId="12" xfId="42" applyFont="1" applyFill="1" applyBorder="1" applyAlignment="1">
      <alignment/>
    </xf>
    <xf numFmtId="43" fontId="20" fillId="0" borderId="0" xfId="42" applyFont="1" applyBorder="1" applyAlignment="1">
      <alignment horizontal="center"/>
    </xf>
    <xf numFmtId="43" fontId="6" fillId="0" borderId="0" xfId="42" applyFont="1" applyAlignment="1">
      <alignment/>
    </xf>
    <xf numFmtId="43" fontId="0" fillId="0" borderId="0" xfId="42" applyFont="1" applyAlignment="1">
      <alignment/>
    </xf>
    <xf numFmtId="2" fontId="0" fillId="0" borderId="0" xfId="0" applyNumberFormat="1" applyFont="1" applyAlignment="1">
      <alignment/>
    </xf>
    <xf numFmtId="2" fontId="8" fillId="38" borderId="28" xfId="0" applyNumberFormat="1" applyFont="1" applyFill="1" applyBorder="1" applyAlignment="1">
      <alignment horizontal="center"/>
    </xf>
    <xf numFmtId="2" fontId="20" fillId="0" borderId="0" xfId="53" applyNumberFormat="1" applyFont="1" applyBorder="1" applyAlignment="1">
      <alignment horizontal="center"/>
      <protection/>
    </xf>
    <xf numFmtId="2" fontId="6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8" fillId="38" borderId="27" xfId="0" applyFont="1" applyFill="1" applyBorder="1" applyAlignment="1">
      <alignment horizontal="right" wrapText="1"/>
    </xf>
    <xf numFmtId="0" fontId="2" fillId="35" borderId="18" xfId="0" applyFont="1" applyFill="1" applyBorder="1" applyAlignment="1">
      <alignment horizontal="right"/>
    </xf>
    <xf numFmtId="10" fontId="8" fillId="35" borderId="18" xfId="42" applyNumberFormat="1" applyFont="1" applyFill="1" applyBorder="1" applyAlignment="1">
      <alignment horizontal="right"/>
    </xf>
    <xf numFmtId="10" fontId="8" fillId="35" borderId="27" xfId="42" applyNumberFormat="1" applyFont="1" applyFill="1" applyBorder="1" applyAlignment="1">
      <alignment horizontal="right"/>
    </xf>
    <xf numFmtId="10" fontId="4" fillId="38" borderId="32" xfId="42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3" fontId="2" fillId="0" borderId="0" xfId="42" applyFont="1" applyAlignment="1">
      <alignment horizontal="right"/>
    </xf>
    <xf numFmtId="164" fontId="0" fillId="0" borderId="0" xfId="42" applyNumberFormat="1" applyFont="1" applyAlignment="1">
      <alignment/>
    </xf>
    <xf numFmtId="164" fontId="8" fillId="38" borderId="22" xfId="42" applyNumberFormat="1" applyFont="1" applyFill="1" applyBorder="1" applyAlignment="1">
      <alignment horizontal="center"/>
    </xf>
    <xf numFmtId="164" fontId="2" fillId="35" borderId="17" xfId="42" applyNumberFormat="1" applyFont="1" applyFill="1" applyBorder="1" applyAlignment="1">
      <alignment horizontal="center"/>
    </xf>
    <xf numFmtId="164" fontId="2" fillId="35" borderId="18" xfId="42" applyNumberFormat="1" applyFont="1" applyFill="1" applyBorder="1" applyAlignment="1">
      <alignment horizontal="center"/>
    </xf>
    <xf numFmtId="164" fontId="2" fillId="35" borderId="19" xfId="42" applyNumberFormat="1" applyFont="1" applyFill="1" applyBorder="1" applyAlignment="1">
      <alignment horizontal="center" wrapText="1"/>
    </xf>
    <xf numFmtId="164" fontId="2" fillId="35" borderId="21" xfId="42" applyNumberFormat="1" applyFont="1" applyFill="1" applyBorder="1" applyAlignment="1">
      <alignment horizontal="center"/>
    </xf>
    <xf numFmtId="164" fontId="4" fillId="38" borderId="11" xfId="42" applyNumberFormat="1" applyFont="1" applyFill="1" applyBorder="1" applyAlignment="1">
      <alignment horizontal="center"/>
    </xf>
    <xf numFmtId="164" fontId="0" fillId="0" borderId="0" xfId="42" applyNumberFormat="1" applyFont="1" applyAlignment="1">
      <alignment/>
    </xf>
    <xf numFmtId="164" fontId="10" fillId="37" borderId="0" xfId="42" applyNumberFormat="1" applyFont="1" applyFill="1" applyBorder="1" applyAlignment="1">
      <alignment horizontal="center"/>
    </xf>
    <xf numFmtId="0" fontId="8" fillId="35" borderId="18" xfId="0" applyFont="1" applyFill="1" applyBorder="1" applyAlignment="1">
      <alignment horizontal="left" vertical="top" wrapText="1"/>
    </xf>
    <xf numFmtId="0" fontId="8" fillId="35" borderId="19" xfId="0" applyFont="1" applyFill="1" applyBorder="1" applyAlignment="1">
      <alignment horizontal="left"/>
    </xf>
    <xf numFmtId="0" fontId="8" fillId="35" borderId="19" xfId="0" applyFont="1" applyFill="1" applyBorder="1" applyAlignment="1">
      <alignment horizontal="left" wrapText="1"/>
    </xf>
    <xf numFmtId="0" fontId="8" fillId="35" borderId="28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164" fontId="2" fillId="34" borderId="16" xfId="42" applyNumberFormat="1" applyFont="1" applyFill="1" applyBorder="1" applyAlignment="1">
      <alignment horizontal="center"/>
    </xf>
    <xf numFmtId="43" fontId="8" fillId="35" borderId="19" xfId="42" applyNumberFormat="1" applyFont="1" applyFill="1" applyBorder="1" applyAlignment="1">
      <alignment horizontal="center"/>
    </xf>
    <xf numFmtId="43" fontId="8" fillId="35" borderId="18" xfId="42" applyNumberFormat="1" applyFont="1" applyFill="1" applyBorder="1" applyAlignment="1">
      <alignment horizontal="center"/>
    </xf>
    <xf numFmtId="43" fontId="8" fillId="35" borderId="0" xfId="42" applyNumberFormat="1" applyFont="1" applyFill="1" applyBorder="1" applyAlignment="1">
      <alignment horizontal="center"/>
    </xf>
    <xf numFmtId="43" fontId="4" fillId="33" borderId="12" xfId="42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33" xfId="0" applyFill="1" applyBorder="1" applyAlignment="1">
      <alignment/>
    </xf>
    <xf numFmtId="0" fontId="0" fillId="0" borderId="21" xfId="0" applyBorder="1" applyAlignment="1">
      <alignment/>
    </xf>
    <xf numFmtId="43" fontId="2" fillId="35" borderId="19" xfId="42" applyNumberFormat="1" applyFont="1" applyFill="1" applyBorder="1" applyAlignment="1">
      <alignment horizontal="center"/>
    </xf>
    <xf numFmtId="43" fontId="2" fillId="35" borderId="28" xfId="42" applyNumberFormat="1" applyFont="1" applyFill="1" applyBorder="1" applyAlignment="1">
      <alignment horizontal="center"/>
    </xf>
    <xf numFmtId="43" fontId="4" fillId="38" borderId="12" xfId="42" applyNumberFormat="1" applyFont="1" applyFill="1" applyBorder="1" applyAlignment="1">
      <alignment horizontal="center"/>
    </xf>
    <xf numFmtId="49" fontId="2" fillId="34" borderId="34" xfId="0" applyNumberFormat="1" applyFont="1" applyFill="1" applyBorder="1" applyAlignment="1">
      <alignment horizontal="center"/>
    </xf>
    <xf numFmtId="0" fontId="2" fillId="34" borderId="35" xfId="0" applyFont="1" applyFill="1" applyBorder="1" applyAlignment="1">
      <alignment/>
    </xf>
    <xf numFmtId="0" fontId="2" fillId="34" borderId="36" xfId="0" applyFont="1" applyFill="1" applyBorder="1" applyAlignment="1">
      <alignment/>
    </xf>
    <xf numFmtId="0" fontId="2" fillId="34" borderId="37" xfId="0" applyFont="1" applyFill="1" applyBorder="1" applyAlignment="1">
      <alignment/>
    </xf>
    <xf numFmtId="164" fontId="2" fillId="34" borderId="34" xfId="42" applyNumberFormat="1" applyFont="1" applyFill="1" applyBorder="1" applyAlignment="1">
      <alignment horizontal="center" wrapText="1"/>
    </xf>
    <xf numFmtId="164" fontId="2" fillId="34" borderId="36" xfId="42" applyNumberFormat="1" applyFont="1" applyFill="1" applyBorder="1" applyAlignment="1">
      <alignment horizontal="center" wrapText="1"/>
    </xf>
    <xf numFmtId="0" fontId="0" fillId="34" borderId="0" xfId="0" applyFill="1" applyAlignment="1">
      <alignment/>
    </xf>
    <xf numFmtId="49" fontId="2" fillId="34" borderId="28" xfId="0" applyNumberFormat="1" applyFont="1" applyFill="1" applyBorder="1" applyAlignment="1">
      <alignment horizontal="center"/>
    </xf>
    <xf numFmtId="0" fontId="2" fillId="34" borderId="27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8" xfId="0" applyFont="1" applyFill="1" applyBorder="1" applyAlignment="1">
      <alignment horizontal="center" wrapText="1"/>
    </xf>
    <xf numFmtId="164" fontId="2" fillId="34" borderId="28" xfId="42" applyNumberFormat="1" applyFont="1" applyFill="1" applyBorder="1" applyAlignment="1">
      <alignment horizontal="center"/>
    </xf>
    <xf numFmtId="49" fontId="2" fillId="34" borderId="16" xfId="0" applyNumberFormat="1" applyFont="1" applyFill="1" applyBorder="1" applyAlignment="1">
      <alignment horizontal="center"/>
    </xf>
    <xf numFmtId="0" fontId="2" fillId="34" borderId="2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38" xfId="0" applyFont="1" applyFill="1" applyBorder="1" applyAlignment="1">
      <alignment/>
    </xf>
    <xf numFmtId="0" fontId="2" fillId="34" borderId="16" xfId="0" applyFont="1" applyFill="1" applyBorder="1" applyAlignment="1">
      <alignment horizontal="center"/>
    </xf>
    <xf numFmtId="0" fontId="0" fillId="39" borderId="0" xfId="0" applyFill="1" applyAlignment="1">
      <alignment/>
    </xf>
    <xf numFmtId="49" fontId="8" fillId="34" borderId="11" xfId="0" applyNumberFormat="1" applyFont="1" applyFill="1" applyBorder="1" applyAlignment="1">
      <alignment horizontal="center"/>
    </xf>
    <xf numFmtId="0" fontId="8" fillId="34" borderId="39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40" xfId="0" applyFont="1" applyFill="1" applyBorder="1" applyAlignment="1">
      <alignment/>
    </xf>
    <xf numFmtId="10" fontId="8" fillId="34" borderId="12" xfId="56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4" fontId="5" fillId="0" borderId="0" xfId="53" applyNumberFormat="1" applyFont="1" applyBorder="1" applyAlignment="1">
      <alignment horizontal="center"/>
      <protection/>
    </xf>
    <xf numFmtId="4" fontId="6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2" fillId="36" borderId="18" xfId="0" applyFont="1" applyFill="1" applyBorder="1" applyAlignment="1">
      <alignment wrapText="1"/>
    </xf>
    <xf numFmtId="4" fontId="9" fillId="36" borderId="18" xfId="42" applyNumberFormat="1" applyFont="1" applyFill="1" applyBorder="1" applyAlignment="1">
      <alignment horizontal="right" indent="1"/>
    </xf>
    <xf numFmtId="0" fontId="8" fillId="38" borderId="41" xfId="0" applyFont="1" applyFill="1" applyBorder="1" applyAlignment="1">
      <alignment vertical="top"/>
    </xf>
    <xf numFmtId="0" fontId="8" fillId="38" borderId="42" xfId="0" applyFont="1" applyFill="1" applyBorder="1" applyAlignment="1">
      <alignment horizontal="center" vertical="top" wrapText="1"/>
    </xf>
    <xf numFmtId="0" fontId="8" fillId="38" borderId="13" xfId="0" applyFont="1" applyFill="1" applyBorder="1" applyAlignment="1">
      <alignment horizontal="center" vertical="top"/>
    </xf>
    <xf numFmtId="164" fontId="8" fillId="38" borderId="43" xfId="42" applyNumberFormat="1" applyFont="1" applyFill="1" applyBorder="1" applyAlignment="1">
      <alignment horizontal="center" vertical="top" wrapText="1"/>
    </xf>
    <xf numFmtId="2" fontId="8" fillId="38" borderId="13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vertical="top"/>
    </xf>
    <xf numFmtId="0" fontId="13" fillId="0" borderId="0" xfId="0" applyFont="1" applyFill="1" applyBorder="1" applyAlignment="1">
      <alignment vertical="center"/>
    </xf>
    <xf numFmtId="4" fontId="0" fillId="0" borderId="0" xfId="0" applyNumberFormat="1" applyAlignment="1">
      <alignment horizontal="right" indent="2"/>
    </xf>
    <xf numFmtId="0" fontId="8" fillId="0" borderId="0" xfId="0" applyFont="1" applyFill="1" applyBorder="1" applyAlignment="1">
      <alignment vertical="center"/>
    </xf>
    <xf numFmtId="164" fontId="28" fillId="0" borderId="0" xfId="42" applyNumberFormat="1" applyFont="1" applyFill="1" applyBorder="1" applyAlignment="1">
      <alignment vertical="center"/>
    </xf>
    <xf numFmtId="164" fontId="28" fillId="0" borderId="18" xfId="42" applyNumberFormat="1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3" fontId="1" fillId="0" borderId="0" xfId="42" applyFont="1" applyAlignment="1">
      <alignment horizontal="right"/>
    </xf>
    <xf numFmtId="0" fontId="25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5" fillId="0" borderId="0" xfId="0" applyFont="1" applyAlignment="1">
      <alignment/>
    </xf>
    <xf numFmtId="43" fontId="29" fillId="0" borderId="0" xfId="42" applyFont="1" applyAlignment="1">
      <alignment horizontal="center"/>
    </xf>
    <xf numFmtId="0" fontId="20" fillId="34" borderId="26" xfId="0" applyFont="1" applyFill="1" applyBorder="1" applyAlignment="1">
      <alignment horizontal="center"/>
    </xf>
    <xf numFmtId="0" fontId="20" fillId="34" borderId="26" xfId="0" applyFont="1" applyFill="1" applyBorder="1" applyAlignment="1">
      <alignment horizontal="center" wrapText="1"/>
    </xf>
    <xf numFmtId="49" fontId="20" fillId="34" borderId="26" xfId="42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vertical="center" wrapText="1"/>
    </xf>
    <xf numFmtId="49" fontId="20" fillId="0" borderId="26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164" fontId="1" fillId="0" borderId="26" xfId="42" applyNumberFormat="1" applyFont="1" applyFill="1" applyBorder="1" applyAlignment="1">
      <alignment horizontal="center" vertical="center"/>
    </xf>
    <xf numFmtId="9" fontId="1" fillId="0" borderId="26" xfId="56" applyFont="1" applyFill="1" applyBorder="1" applyAlignment="1">
      <alignment horizontal="center" vertical="center"/>
    </xf>
    <xf numFmtId="164" fontId="1" fillId="0" borderId="26" xfId="42" applyNumberFormat="1" applyFont="1" applyFill="1" applyBorder="1" applyAlignment="1">
      <alignment vertical="center"/>
    </xf>
    <xf numFmtId="43" fontId="1" fillId="0" borderId="26" xfId="42" applyFont="1" applyFill="1" applyBorder="1" applyAlignment="1">
      <alignment vertical="center"/>
    </xf>
    <xf numFmtId="0" fontId="30" fillId="40" borderId="26" xfId="0" applyFont="1" applyFill="1" applyBorder="1" applyAlignment="1">
      <alignment horizontal="center" vertical="center"/>
    </xf>
    <xf numFmtId="0" fontId="30" fillId="40" borderId="26" xfId="0" applyFont="1" applyFill="1" applyBorder="1" applyAlignment="1">
      <alignment vertical="center" wrapText="1"/>
    </xf>
    <xf numFmtId="49" fontId="30" fillId="40" borderId="26" xfId="0" applyNumberFormat="1" applyFont="1" applyFill="1" applyBorder="1" applyAlignment="1">
      <alignment horizontal="center" vertical="center"/>
    </xf>
    <xf numFmtId="164" fontId="30" fillId="40" borderId="26" xfId="42" applyNumberFormat="1" applyFont="1" applyFill="1" applyBorder="1" applyAlignment="1">
      <alignment vertical="center"/>
    </xf>
    <xf numFmtId="9" fontId="1" fillId="40" borderId="26" xfId="56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4" fontId="1" fillId="0" borderId="26" xfId="42" applyNumberFormat="1" applyFont="1" applyFill="1" applyBorder="1" applyAlignment="1">
      <alignment horizontal="right" vertical="center" indent="2"/>
    </xf>
    <xf numFmtId="4" fontId="30" fillId="40" borderId="26" xfId="42" applyNumberFormat="1" applyFont="1" applyFill="1" applyBorder="1" applyAlignment="1">
      <alignment horizontal="right" vertical="center" indent="2"/>
    </xf>
    <xf numFmtId="43" fontId="30" fillId="40" borderId="26" xfId="42" applyFont="1" applyFill="1" applyBorder="1" applyAlignment="1">
      <alignment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64" fontId="1" fillId="0" borderId="26" xfId="42" applyNumberFormat="1" applyFont="1" applyBorder="1" applyAlignment="1">
      <alignment vertical="center"/>
    </xf>
    <xf numFmtId="43" fontId="1" fillId="0" borderId="26" xfId="42" applyFont="1" applyBorder="1" applyAlignment="1">
      <alignment vertical="center"/>
    </xf>
    <xf numFmtId="0" fontId="30" fillId="40" borderId="26" xfId="0" applyFont="1" applyFill="1" applyBorder="1" applyAlignment="1">
      <alignment vertical="center" wrapText="1" shrinkToFit="1"/>
    </xf>
    <xf numFmtId="0" fontId="1" fillId="0" borderId="26" xfId="0" applyFont="1" applyBorder="1" applyAlignment="1">
      <alignment vertical="center" shrinkToFit="1"/>
    </xf>
    <xf numFmtId="3" fontId="1" fillId="0" borderId="26" xfId="42" applyNumberFormat="1" applyFont="1" applyBorder="1" applyAlignment="1">
      <alignment horizontal="right" vertical="center" indent="2"/>
    </xf>
    <xf numFmtId="0" fontId="1" fillId="0" borderId="26" xfId="0" applyFont="1" applyFill="1" applyBorder="1" applyAlignment="1">
      <alignment vertical="center" shrinkToFit="1"/>
    </xf>
    <xf numFmtId="0" fontId="1" fillId="0" borderId="0" xfId="0" applyFont="1" applyFill="1" applyAlignment="1">
      <alignment wrapText="1"/>
    </xf>
    <xf numFmtId="164" fontId="1" fillId="0" borderId="0" xfId="42" applyNumberFormat="1" applyFont="1" applyAlignment="1">
      <alignment horizontal="right"/>
    </xf>
    <xf numFmtId="43" fontId="20" fillId="0" borderId="0" xfId="42" applyFont="1" applyFill="1" applyBorder="1" applyAlignment="1">
      <alignment/>
    </xf>
    <xf numFmtId="4" fontId="1" fillId="0" borderId="26" xfId="42" applyNumberFormat="1" applyFont="1" applyFill="1" applyBorder="1" applyAlignment="1">
      <alignment horizontal="right" vertical="center" indent="1"/>
    </xf>
    <xf numFmtId="4" fontId="30" fillId="40" borderId="26" xfId="42" applyNumberFormat="1" applyFont="1" applyFill="1" applyBorder="1" applyAlignment="1">
      <alignment horizontal="right" vertical="center" indent="1"/>
    </xf>
    <xf numFmtId="0" fontId="2" fillId="34" borderId="27" xfId="0" applyFont="1" applyFill="1" applyBorder="1" applyAlignment="1">
      <alignment horizontal="center" vertical="top" wrapText="1"/>
    </xf>
    <xf numFmtId="0" fontId="2" fillId="34" borderId="28" xfId="0" applyFont="1" applyFill="1" applyBorder="1" applyAlignment="1">
      <alignment horizontal="center" vertical="top" wrapText="1"/>
    </xf>
    <xf numFmtId="0" fontId="2" fillId="34" borderId="21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/>
    </xf>
    <xf numFmtId="4" fontId="2" fillId="35" borderId="19" xfId="42" applyNumberFormat="1" applyFont="1" applyFill="1" applyBorder="1" applyAlignment="1">
      <alignment horizontal="right" indent="1"/>
    </xf>
    <xf numFmtId="4" fontId="4" fillId="33" borderId="12" xfId="42" applyNumberFormat="1" applyFont="1" applyFill="1" applyBorder="1" applyAlignment="1">
      <alignment horizontal="right" indent="1"/>
    </xf>
    <xf numFmtId="0" fontId="10" fillId="36" borderId="25" xfId="0" applyFont="1" applyFill="1" applyBorder="1" applyAlignment="1">
      <alignment horizontal="left"/>
    </xf>
    <xf numFmtId="10" fontId="10" fillId="36" borderId="25" xfId="42" applyNumberFormat="1" applyFont="1" applyFill="1" applyBorder="1" applyAlignment="1">
      <alignment/>
    </xf>
    <xf numFmtId="0" fontId="9" fillId="36" borderId="18" xfId="0" applyFont="1" applyFill="1" applyBorder="1" applyAlignment="1">
      <alignment wrapText="1"/>
    </xf>
    <xf numFmtId="0" fontId="9" fillId="36" borderId="18" xfId="0" applyFont="1" applyFill="1" applyBorder="1" applyAlignment="1">
      <alignment horizontal="center" vertical="top"/>
    </xf>
    <xf numFmtId="10" fontId="9" fillId="36" borderId="18" xfId="56" applyNumberFormat="1" applyFont="1" applyFill="1" applyBorder="1" applyAlignment="1">
      <alignment horizontal="center" vertical="center"/>
    </xf>
    <xf numFmtId="164" fontId="9" fillId="36" borderId="19" xfId="42" applyNumberFormat="1" applyFont="1" applyFill="1" applyBorder="1" applyAlignment="1">
      <alignment vertical="center"/>
    </xf>
    <xf numFmtId="4" fontId="9" fillId="36" borderId="19" xfId="42" applyNumberFormat="1" applyFont="1" applyFill="1" applyBorder="1" applyAlignment="1">
      <alignment horizontal="right" indent="1"/>
    </xf>
    <xf numFmtId="4" fontId="9" fillId="36" borderId="19" xfId="0" applyNumberFormat="1" applyFont="1" applyFill="1" applyBorder="1" applyAlignment="1">
      <alignment horizontal="right" indent="1"/>
    </xf>
    <xf numFmtId="0" fontId="2" fillId="36" borderId="32" xfId="0" applyFont="1" applyFill="1" applyBorder="1" applyAlignment="1">
      <alignment horizontal="center"/>
    </xf>
    <xf numFmtId="0" fontId="2" fillId="36" borderId="44" xfId="0" applyFont="1" applyFill="1" applyBorder="1" applyAlignment="1">
      <alignment horizontal="center"/>
    </xf>
    <xf numFmtId="0" fontId="8" fillId="36" borderId="32" xfId="0" applyFont="1" applyFill="1" applyBorder="1" applyAlignment="1">
      <alignment/>
    </xf>
    <xf numFmtId="43" fontId="8" fillId="36" borderId="44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10" fontId="8" fillId="36" borderId="12" xfId="56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 vertical="center" indent="1"/>
    </xf>
    <xf numFmtId="10" fontId="10" fillId="36" borderId="26" xfId="0" applyNumberFormat="1" applyFont="1" applyFill="1" applyBorder="1" applyAlignment="1">
      <alignment horizontal="center"/>
    </xf>
    <xf numFmtId="164" fontId="10" fillId="36" borderId="26" xfId="42" applyNumberFormat="1" applyFont="1" applyFill="1" applyBorder="1" applyAlignment="1">
      <alignment horizontal="center"/>
    </xf>
    <xf numFmtId="0" fontId="12" fillId="36" borderId="28" xfId="0" applyFont="1" applyFill="1" applyBorder="1" applyAlignment="1">
      <alignment/>
    </xf>
    <xf numFmtId="10" fontId="9" fillId="36" borderId="27" xfId="42" applyNumberFormat="1" applyFont="1" applyFill="1" applyBorder="1" applyAlignment="1">
      <alignment/>
    </xf>
    <xf numFmtId="0" fontId="9" fillId="36" borderId="13" xfId="0" applyFont="1" applyFill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166" fontId="1" fillId="0" borderId="26" xfId="56" applyNumberFormat="1" applyFont="1" applyFill="1" applyBorder="1" applyAlignment="1">
      <alignment horizontal="center" vertical="center"/>
    </xf>
    <xf numFmtId="166" fontId="20" fillId="40" borderId="26" xfId="56" applyNumberFormat="1" applyFont="1" applyFill="1" applyBorder="1" applyAlignment="1">
      <alignment horizontal="center" vertical="center"/>
    </xf>
    <xf numFmtId="166" fontId="20" fillId="0" borderId="26" xfId="56" applyNumberFormat="1" applyFont="1" applyFill="1" applyBorder="1" applyAlignment="1">
      <alignment horizontal="center" vertical="center"/>
    </xf>
    <xf numFmtId="166" fontId="1" fillId="40" borderId="26" xfId="56" applyNumberFormat="1" applyFont="1" applyFill="1" applyBorder="1" applyAlignment="1">
      <alignment horizontal="center" vertical="center"/>
    </xf>
    <xf numFmtId="0" fontId="17" fillId="0" borderId="21" xfId="0" applyFont="1" applyBorder="1" applyAlignment="1">
      <alignment shrinkToFit="1"/>
    </xf>
    <xf numFmtId="0" fontId="8" fillId="38" borderId="20" xfId="0" applyFont="1" applyFill="1" applyBorder="1" applyAlignment="1">
      <alignment vertical="top"/>
    </xf>
    <xf numFmtId="0" fontId="8" fillId="38" borderId="19" xfId="0" applyFont="1" applyFill="1" applyBorder="1" applyAlignment="1">
      <alignment horizontal="center" vertical="top"/>
    </xf>
    <xf numFmtId="164" fontId="8" fillId="38" borderId="29" xfId="42" applyNumberFormat="1" applyFont="1" applyFill="1" applyBorder="1" applyAlignment="1">
      <alignment horizontal="center" vertical="top" wrapText="1"/>
    </xf>
    <xf numFmtId="2" fontId="8" fillId="38" borderId="19" xfId="0" applyNumberFormat="1" applyFont="1" applyFill="1" applyBorder="1" applyAlignment="1">
      <alignment horizontal="center" vertical="top" wrapText="1"/>
    </xf>
    <xf numFmtId="0" fontId="8" fillId="38" borderId="18" xfId="0" applyFont="1" applyFill="1" applyBorder="1" applyAlignment="1">
      <alignment horizontal="center" vertical="top" wrapText="1"/>
    </xf>
    <xf numFmtId="43" fontId="0" fillId="38" borderId="26" xfId="42" applyFont="1" applyFill="1" applyBorder="1" applyAlignment="1">
      <alignment horizontal="center" vertical="top"/>
    </xf>
    <xf numFmtId="10" fontId="8" fillId="35" borderId="19" xfId="42" applyNumberFormat="1" applyFont="1" applyFill="1" applyBorder="1" applyAlignment="1">
      <alignment horizontal="right"/>
    </xf>
    <xf numFmtId="43" fontId="2" fillId="35" borderId="0" xfId="42" applyFont="1" applyFill="1" applyBorder="1" applyAlignment="1">
      <alignment horizontal="center"/>
    </xf>
    <xf numFmtId="43" fontId="2" fillId="35" borderId="19" xfId="42" applyFont="1" applyFill="1" applyBorder="1" applyAlignment="1">
      <alignment horizontal="center"/>
    </xf>
    <xf numFmtId="43" fontId="2" fillId="35" borderId="0" xfId="42" applyFont="1" applyFill="1" applyBorder="1" applyAlignment="1">
      <alignment/>
    </xf>
    <xf numFmtId="43" fontId="2" fillId="35" borderId="19" xfId="42" applyFont="1" applyFill="1" applyBorder="1" applyAlignment="1">
      <alignment/>
    </xf>
    <xf numFmtId="43" fontId="2" fillId="35" borderId="18" xfId="42" applyFont="1" applyFill="1" applyBorder="1" applyAlignment="1">
      <alignment/>
    </xf>
    <xf numFmtId="43" fontId="2" fillId="35" borderId="28" xfId="42" applyFont="1" applyFill="1" applyBorder="1" applyAlignment="1">
      <alignment/>
    </xf>
    <xf numFmtId="0" fontId="15" fillId="36" borderId="18" xfId="0" applyFont="1" applyFill="1" applyBorder="1" applyAlignment="1">
      <alignment/>
    </xf>
    <xf numFmtId="0" fontId="0" fillId="36" borderId="19" xfId="0" applyFill="1" applyBorder="1" applyAlignment="1">
      <alignment/>
    </xf>
    <xf numFmtId="0" fontId="10" fillId="36" borderId="0" xfId="0" applyFont="1" applyFill="1" applyBorder="1" applyAlignment="1">
      <alignment/>
    </xf>
    <xf numFmtId="10" fontId="10" fillId="36" borderId="29" xfId="0" applyNumberFormat="1" applyFont="1" applyFill="1" applyBorder="1" applyAlignment="1">
      <alignment/>
    </xf>
    <xf numFmtId="0" fontId="15" fillId="36" borderId="19" xfId="0" applyFont="1" applyFill="1" applyBorder="1" applyAlignment="1">
      <alignment/>
    </xf>
    <xf numFmtId="0" fontId="16" fillId="0" borderId="21" xfId="0" applyFont="1" applyBorder="1" applyAlignment="1">
      <alignment horizontal="left" shrinkToFit="1"/>
    </xf>
    <xf numFmtId="10" fontId="0" fillId="0" borderId="21" xfId="0" applyNumberFormat="1" applyBorder="1" applyAlignment="1">
      <alignment/>
    </xf>
    <xf numFmtId="0" fontId="2" fillId="0" borderId="21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164" fontId="2" fillId="0" borderId="0" xfId="44" applyNumberFormat="1" applyFont="1" applyAlignment="1">
      <alignment/>
    </xf>
    <xf numFmtId="3" fontId="9" fillId="0" borderId="0" xfId="44" applyNumberFormat="1" applyFont="1" applyAlignment="1">
      <alignment horizontal="left" indent="3"/>
    </xf>
    <xf numFmtId="3" fontId="34" fillId="0" borderId="0" xfId="44" applyNumberFormat="1" applyFont="1" applyAlignment="1">
      <alignment horizontal="left" indent="3"/>
    </xf>
    <xf numFmtId="164" fontId="2" fillId="0" borderId="0" xfId="53" applyNumberFormat="1" applyFont="1">
      <alignment/>
      <protection/>
    </xf>
    <xf numFmtId="0" fontId="1" fillId="0" borderId="0" xfId="53" applyFont="1">
      <alignment/>
      <protection/>
    </xf>
    <xf numFmtId="0" fontId="20" fillId="35" borderId="13" xfId="53" applyFont="1" applyFill="1" applyBorder="1" applyAlignment="1">
      <alignment horizontal="center" wrapText="1"/>
      <protection/>
    </xf>
    <xf numFmtId="164" fontId="20" fillId="35" borderId="25" xfId="44" applyNumberFormat="1" applyFont="1" applyFill="1" applyBorder="1" applyAlignment="1">
      <alignment horizontal="center"/>
    </xf>
    <xf numFmtId="164" fontId="20" fillId="35" borderId="26" xfId="44" applyNumberFormat="1" applyFont="1" applyFill="1" applyBorder="1" applyAlignment="1">
      <alignment horizontal="center" wrapText="1"/>
    </xf>
    <xf numFmtId="0" fontId="26" fillId="35" borderId="24" xfId="53" applyFont="1" applyFill="1" applyBorder="1" applyAlignment="1">
      <alignment horizontal="center"/>
      <protection/>
    </xf>
    <xf numFmtId="0" fontId="26" fillId="35" borderId="16" xfId="53" applyFont="1" applyFill="1" applyBorder="1" applyAlignment="1">
      <alignment horizontal="center"/>
      <protection/>
    </xf>
    <xf numFmtId="0" fontId="1" fillId="35" borderId="16" xfId="53" applyFont="1" applyFill="1" applyBorder="1" applyAlignment="1">
      <alignment horizontal="center"/>
      <protection/>
    </xf>
    <xf numFmtId="0" fontId="1" fillId="35" borderId="24" xfId="53" applyFont="1" applyFill="1" applyBorder="1" applyAlignment="1">
      <alignment horizontal="center"/>
      <protection/>
    </xf>
    <xf numFmtId="0" fontId="1" fillId="35" borderId="45" xfId="53" applyFont="1" applyFill="1" applyBorder="1" applyAlignment="1">
      <alignment horizontal="center"/>
      <protection/>
    </xf>
    <xf numFmtId="164" fontId="1" fillId="35" borderId="24" xfId="44" applyNumberFormat="1" applyFont="1" applyFill="1" applyBorder="1" applyAlignment="1">
      <alignment horizontal="center"/>
    </xf>
    <xf numFmtId="0" fontId="1" fillId="35" borderId="46" xfId="53" applyFont="1" applyFill="1" applyBorder="1" applyAlignment="1">
      <alignment horizontal="center"/>
      <protection/>
    </xf>
    <xf numFmtId="0" fontId="37" fillId="0" borderId="18" xfId="53" applyFont="1" applyFill="1" applyBorder="1" applyAlignment="1">
      <alignment horizontal="center"/>
      <protection/>
    </xf>
    <xf numFmtId="0" fontId="37" fillId="0" borderId="19" xfId="53" applyFont="1" applyFill="1" applyBorder="1" applyAlignment="1">
      <alignment horizontal="left"/>
      <protection/>
    </xf>
    <xf numFmtId="0" fontId="38" fillId="0" borderId="18" xfId="53" applyFont="1" applyFill="1" applyBorder="1" applyAlignment="1">
      <alignment horizontal="center"/>
      <protection/>
    </xf>
    <xf numFmtId="0" fontId="38" fillId="0" borderId="42" xfId="53" applyFont="1" applyFill="1" applyBorder="1" applyAlignment="1">
      <alignment horizontal="center"/>
      <protection/>
    </xf>
    <xf numFmtId="0" fontId="26" fillId="41" borderId="13" xfId="53" applyFont="1" applyFill="1" applyBorder="1" applyAlignment="1">
      <alignment horizontal="center" vertical="center"/>
      <protection/>
    </xf>
    <xf numFmtId="0" fontId="39" fillId="33" borderId="13" xfId="53" applyFont="1" applyFill="1" applyBorder="1" applyAlignment="1">
      <alignment horizontal="center" vertical="center"/>
      <protection/>
    </xf>
    <xf numFmtId="0" fontId="26" fillId="0" borderId="13" xfId="53" applyFont="1" applyFill="1" applyBorder="1" applyAlignment="1">
      <alignment horizontal="center" vertical="center"/>
      <protection/>
    </xf>
    <xf numFmtId="0" fontId="39" fillId="33" borderId="26" xfId="53" applyFont="1" applyFill="1" applyBorder="1" applyAlignment="1">
      <alignment horizontal="center" vertical="center"/>
      <protection/>
    </xf>
    <xf numFmtId="0" fontId="37" fillId="0" borderId="26" xfId="53" applyFont="1" applyFill="1" applyBorder="1" applyAlignment="1">
      <alignment horizontal="center" vertical="center"/>
      <protection/>
    </xf>
    <xf numFmtId="0" fontId="26" fillId="0" borderId="27" xfId="53" applyFont="1" applyFill="1" applyBorder="1" applyAlignment="1">
      <alignment horizontal="center"/>
      <protection/>
    </xf>
    <xf numFmtId="0" fontId="1" fillId="0" borderId="28" xfId="53" applyFont="1" applyFill="1" applyBorder="1" applyAlignment="1">
      <alignment horizontal="left" wrapText="1"/>
      <protection/>
    </xf>
    <xf numFmtId="49" fontId="1" fillId="0" borderId="27" xfId="53" applyNumberFormat="1" applyFont="1" applyFill="1" applyBorder="1" applyAlignment="1">
      <alignment horizontal="center"/>
      <protection/>
    </xf>
    <xf numFmtId="0" fontId="26" fillId="0" borderId="26" xfId="53" applyFont="1" applyFill="1" applyBorder="1" applyAlignment="1">
      <alignment horizontal="center" vertical="center"/>
      <protection/>
    </xf>
    <xf numFmtId="49" fontId="1" fillId="0" borderId="26" xfId="53" applyNumberFormat="1" applyFont="1" applyFill="1" applyBorder="1" applyAlignment="1">
      <alignment horizontal="center"/>
      <protection/>
    </xf>
    <xf numFmtId="0" fontId="26" fillId="33" borderId="12" xfId="53" applyFont="1" applyFill="1" applyBorder="1">
      <alignment/>
      <protection/>
    </xf>
    <xf numFmtId="0" fontId="20" fillId="33" borderId="12" xfId="53" applyFont="1" applyFill="1" applyBorder="1">
      <alignment/>
      <protection/>
    </xf>
    <xf numFmtId="0" fontId="1" fillId="33" borderId="39" xfId="53" applyFont="1" applyFill="1" applyBorder="1" applyAlignment="1">
      <alignment/>
      <protection/>
    </xf>
    <xf numFmtId="0" fontId="1" fillId="33" borderId="40" xfId="53" applyFont="1" applyFill="1" applyBorder="1" applyAlignment="1">
      <alignment/>
      <protection/>
    </xf>
    <xf numFmtId="0" fontId="42" fillId="0" borderId="0" xfId="53" applyFont="1">
      <alignment/>
      <protection/>
    </xf>
    <xf numFmtId="0" fontId="43" fillId="0" borderId="0" xfId="53" applyFont="1">
      <alignment/>
      <protection/>
    </xf>
    <xf numFmtId="4" fontId="42" fillId="0" borderId="0" xfId="53" applyNumberFormat="1" applyFont="1">
      <alignment/>
      <protection/>
    </xf>
    <xf numFmtId="0" fontId="0" fillId="0" borderId="0" xfId="53">
      <alignment/>
      <protection/>
    </xf>
    <xf numFmtId="0" fontId="2" fillId="0" borderId="0" xfId="53" applyFont="1" applyFill="1">
      <alignment/>
      <protection/>
    </xf>
    <xf numFmtId="164" fontId="1" fillId="0" borderId="0" xfId="44" applyNumberFormat="1" applyFont="1" applyAlignment="1">
      <alignment/>
    </xf>
    <xf numFmtId="0" fontId="41" fillId="33" borderId="26" xfId="53" applyFont="1" applyFill="1" applyBorder="1" applyAlignment="1">
      <alignment horizontal="center" vertical="center"/>
      <protection/>
    </xf>
    <xf numFmtId="0" fontId="39" fillId="0" borderId="18" xfId="53" applyFont="1" applyFill="1" applyBorder="1" applyAlignment="1">
      <alignment horizontal="center" vertical="center"/>
      <protection/>
    </xf>
    <xf numFmtId="0" fontId="2" fillId="0" borderId="18" xfId="53" applyFont="1" applyBorder="1">
      <alignment/>
      <protection/>
    </xf>
    <xf numFmtId="0" fontId="1" fillId="34" borderId="26" xfId="0" applyFont="1" applyFill="1" applyBorder="1" applyAlignment="1">
      <alignment shrinkToFit="1"/>
    </xf>
    <xf numFmtId="0" fontId="20" fillId="34" borderId="26" xfId="0" applyFont="1" applyFill="1" applyBorder="1" applyAlignment="1">
      <alignment shrinkToFit="1"/>
    </xf>
    <xf numFmtId="0" fontId="20" fillId="34" borderId="26" xfId="0" applyFont="1" applyFill="1" applyBorder="1" applyAlignment="1">
      <alignment horizontal="center" shrinkToFit="1"/>
    </xf>
    <xf numFmtId="0" fontId="1" fillId="34" borderId="26" xfId="0" applyFont="1" applyFill="1" applyBorder="1" applyAlignment="1">
      <alignment horizontal="center" shrinkToFit="1"/>
    </xf>
    <xf numFmtId="164" fontId="20" fillId="34" borderId="26" xfId="42" applyNumberFormat="1" applyFont="1" applyFill="1" applyBorder="1" applyAlignment="1">
      <alignment shrinkToFit="1"/>
    </xf>
    <xf numFmtId="43" fontId="20" fillId="34" borderId="26" xfId="42" applyFont="1" applyFill="1" applyBorder="1" applyAlignment="1">
      <alignment shrinkToFit="1"/>
    </xf>
    <xf numFmtId="166" fontId="20" fillId="34" borderId="26" xfId="56" applyNumberFormat="1" applyFont="1" applyFill="1" applyBorder="1" applyAlignment="1">
      <alignment horizontal="center" shrinkToFit="1"/>
    </xf>
    <xf numFmtId="9" fontId="1" fillId="34" borderId="26" xfId="56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0" fillId="35" borderId="28" xfId="53" applyFont="1" applyFill="1" applyBorder="1" applyAlignment="1">
      <alignment horizontal="center" wrapText="1"/>
      <protection/>
    </xf>
    <xf numFmtId="10" fontId="4" fillId="33" borderId="47" xfId="42" applyNumberFormat="1" applyFont="1" applyFill="1" applyBorder="1" applyAlignment="1">
      <alignment horizontal="center"/>
    </xf>
    <xf numFmtId="0" fontId="9" fillId="36" borderId="42" xfId="0" applyFont="1" applyFill="1" applyBorder="1" applyAlignment="1">
      <alignment horizontal="center"/>
    </xf>
    <xf numFmtId="0" fontId="10" fillId="36" borderId="42" xfId="0" applyFont="1" applyFill="1" applyBorder="1" applyAlignment="1">
      <alignment horizontal="center"/>
    </xf>
    <xf numFmtId="0" fontId="9" fillId="36" borderId="42" xfId="0" applyFont="1" applyFill="1" applyBorder="1" applyAlignment="1">
      <alignment/>
    </xf>
    <xf numFmtId="10" fontId="9" fillId="36" borderId="42" xfId="42" applyNumberFormat="1" applyFont="1" applyFill="1" applyBorder="1" applyAlignment="1">
      <alignment/>
    </xf>
    <xf numFmtId="164" fontId="9" fillId="36" borderId="13" xfId="42" applyNumberFormat="1" applyFont="1" applyFill="1" applyBorder="1" applyAlignment="1">
      <alignment/>
    </xf>
    <xf numFmtId="0" fontId="6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/>
    </xf>
    <xf numFmtId="171" fontId="2" fillId="35" borderId="18" xfId="42" applyNumberFormat="1" applyFont="1" applyFill="1" applyBorder="1" applyAlignment="1">
      <alignment horizontal="center"/>
    </xf>
    <xf numFmtId="174" fontId="2" fillId="35" borderId="19" xfId="42" applyNumberFormat="1" applyFont="1" applyFill="1" applyBorder="1" applyAlignment="1">
      <alignment horizontal="right" wrapText="1" indent="2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15" fillId="0" borderId="26" xfId="0" applyFont="1" applyBorder="1" applyAlignment="1">
      <alignment/>
    </xf>
    <xf numFmtId="3" fontId="15" fillId="0" borderId="26" xfId="0" applyNumberFormat="1" applyFont="1" applyBorder="1" applyAlignment="1">
      <alignment/>
    </xf>
    <xf numFmtId="0" fontId="15" fillId="0" borderId="0" xfId="0" applyFont="1" applyAlignment="1">
      <alignment/>
    </xf>
    <xf numFmtId="0" fontId="45" fillId="0" borderId="23" xfId="0" applyFont="1" applyBorder="1" applyAlignment="1">
      <alignment/>
    </xf>
    <xf numFmtId="0" fontId="45" fillId="0" borderId="43" xfId="0" applyFont="1" applyBorder="1" applyAlignment="1">
      <alignment/>
    </xf>
    <xf numFmtId="3" fontId="45" fillId="0" borderId="13" xfId="0" applyNumberFormat="1" applyFont="1" applyBorder="1" applyAlignment="1">
      <alignment/>
    </xf>
    <xf numFmtId="0" fontId="45" fillId="0" borderId="0" xfId="0" applyFont="1" applyAlignment="1">
      <alignment/>
    </xf>
    <xf numFmtId="0" fontId="45" fillId="0" borderId="27" xfId="0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22" xfId="0" applyFont="1" applyBorder="1" applyAlignment="1">
      <alignment/>
    </xf>
    <xf numFmtId="3" fontId="45" fillId="0" borderId="28" xfId="0" applyNumberFormat="1" applyFont="1" applyBorder="1" applyAlignment="1">
      <alignment/>
    </xf>
    <xf numFmtId="0" fontId="46" fillId="0" borderId="33" xfId="0" applyFont="1" applyBorder="1" applyAlignment="1">
      <alignment/>
    </xf>
    <xf numFmtId="3" fontId="46" fillId="0" borderId="26" xfId="0" applyNumberFormat="1" applyFont="1" applyBorder="1" applyAlignment="1">
      <alignment horizontal="right" indent="1"/>
    </xf>
    <xf numFmtId="0" fontId="46" fillId="0" borderId="48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right" indent="1"/>
    </xf>
    <xf numFmtId="0" fontId="0" fillId="0" borderId="42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 horizontal="right" indent="1"/>
    </xf>
    <xf numFmtId="0" fontId="0" fillId="0" borderId="18" xfId="0" applyBorder="1" applyAlignment="1">
      <alignment/>
    </xf>
    <xf numFmtId="3" fontId="0" fillId="0" borderId="28" xfId="0" applyNumberFormat="1" applyBorder="1" applyAlignment="1">
      <alignment horizontal="right" indent="1"/>
    </xf>
    <xf numFmtId="3" fontId="0" fillId="0" borderId="26" xfId="0" applyNumberFormat="1" applyBorder="1" applyAlignment="1">
      <alignment horizontal="right" indent="1"/>
    </xf>
    <xf numFmtId="0" fontId="0" fillId="0" borderId="25" xfId="0" applyBorder="1" applyAlignment="1">
      <alignment/>
    </xf>
    <xf numFmtId="0" fontId="0" fillId="0" borderId="33" xfId="0" applyBorder="1" applyAlignment="1">
      <alignment/>
    </xf>
    <xf numFmtId="0" fontId="0" fillId="0" borderId="48" xfId="0" applyBorder="1" applyAlignment="1">
      <alignment/>
    </xf>
    <xf numFmtId="0" fontId="47" fillId="0" borderId="33" xfId="0" applyFont="1" applyBorder="1" applyAlignment="1">
      <alignment/>
    </xf>
    <xf numFmtId="0" fontId="47" fillId="0" borderId="48" xfId="0" applyFont="1" applyBorder="1" applyAlignment="1">
      <alignment/>
    </xf>
    <xf numFmtId="3" fontId="47" fillId="0" borderId="26" xfId="0" applyNumberFormat="1" applyFont="1" applyBorder="1" applyAlignment="1">
      <alignment horizontal="right" indent="1"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 horizontal="right" indent="1"/>
    </xf>
    <xf numFmtId="0" fontId="0" fillId="0" borderId="0" xfId="0" applyFont="1" applyAlignment="1">
      <alignment/>
    </xf>
    <xf numFmtId="0" fontId="0" fillId="0" borderId="28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48" xfId="0" applyFont="1" applyBorder="1" applyAlignment="1">
      <alignment/>
    </xf>
    <xf numFmtId="3" fontId="15" fillId="0" borderId="26" xfId="0" applyNumberFormat="1" applyFont="1" applyBorder="1" applyAlignment="1">
      <alignment horizontal="right" indent="1"/>
    </xf>
    <xf numFmtId="3" fontId="0" fillId="0" borderId="48" xfId="0" applyNumberFormat="1" applyBorder="1" applyAlignment="1">
      <alignment horizontal="right" indent="1"/>
    </xf>
    <xf numFmtId="3" fontId="47" fillId="0" borderId="28" xfId="0" applyNumberFormat="1" applyFont="1" applyBorder="1" applyAlignment="1">
      <alignment horizontal="right" indent="1"/>
    </xf>
    <xf numFmtId="0" fontId="47" fillId="0" borderId="42" xfId="0" applyFont="1" applyBorder="1" applyAlignment="1">
      <alignment/>
    </xf>
    <xf numFmtId="0" fontId="47" fillId="0" borderId="23" xfId="0" applyFont="1" applyBorder="1" applyAlignment="1">
      <alignment/>
    </xf>
    <xf numFmtId="0" fontId="47" fillId="0" borderId="43" xfId="0" applyFont="1" applyBorder="1" applyAlignment="1">
      <alignment/>
    </xf>
    <xf numFmtId="3" fontId="0" fillId="0" borderId="42" xfId="0" applyNumberFormat="1" applyBorder="1" applyAlignment="1">
      <alignment horizontal="right" indent="1"/>
    </xf>
    <xf numFmtId="3" fontId="0" fillId="0" borderId="18" xfId="0" applyNumberFormat="1" applyBorder="1" applyAlignment="1">
      <alignment horizontal="right" indent="1"/>
    </xf>
    <xf numFmtId="3" fontId="0" fillId="0" borderId="27" xfId="0" applyNumberFormat="1" applyBorder="1" applyAlignment="1">
      <alignment horizontal="right" indent="1"/>
    </xf>
    <xf numFmtId="0" fontId="15" fillId="0" borderId="23" xfId="0" applyFont="1" applyBorder="1" applyAlignment="1">
      <alignment/>
    </xf>
    <xf numFmtId="0" fontId="15" fillId="0" borderId="43" xfId="0" applyFont="1" applyBorder="1" applyAlignment="1">
      <alignment/>
    </xf>
    <xf numFmtId="3" fontId="15" fillId="0" borderId="13" xfId="0" applyNumberFormat="1" applyFont="1" applyBorder="1" applyAlignment="1">
      <alignment horizontal="right" indent="1"/>
    </xf>
    <xf numFmtId="0" fontId="45" fillId="0" borderId="18" xfId="0" applyFont="1" applyBorder="1" applyAlignment="1">
      <alignment/>
    </xf>
    <xf numFmtId="0" fontId="45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29" xfId="0" applyFont="1" applyBorder="1" applyAlignment="1">
      <alignment/>
    </xf>
    <xf numFmtId="3" fontId="45" fillId="0" borderId="19" xfId="0" applyNumberFormat="1" applyFont="1" applyBorder="1" applyAlignment="1">
      <alignment horizontal="right" indent="1"/>
    </xf>
    <xf numFmtId="0" fontId="47" fillId="0" borderId="21" xfId="0" applyFont="1" applyBorder="1" applyAlignment="1">
      <alignment/>
    </xf>
    <xf numFmtId="0" fontId="47" fillId="0" borderId="22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 wrapText="1"/>
    </xf>
    <xf numFmtId="166" fontId="0" fillId="0" borderId="42" xfId="0" applyNumberFormat="1" applyFont="1" applyBorder="1" applyAlignment="1">
      <alignment horizontal="right" indent="1"/>
    </xf>
    <xf numFmtId="0" fontId="0" fillId="0" borderId="27" xfId="0" applyFont="1" applyBorder="1" applyAlignment="1">
      <alignment/>
    </xf>
    <xf numFmtId="166" fontId="0" fillId="0" borderId="26" xfId="0" applyNumberFormat="1" applyBorder="1" applyAlignment="1">
      <alignment horizontal="right" indent="1"/>
    </xf>
    <xf numFmtId="166" fontId="0" fillId="0" borderId="13" xfId="0" applyNumberFormat="1" applyBorder="1" applyAlignment="1">
      <alignment horizontal="right" indent="1"/>
    </xf>
    <xf numFmtId="166" fontId="0" fillId="0" borderId="19" xfId="0" applyNumberFormat="1" applyBorder="1" applyAlignment="1">
      <alignment horizontal="right" indent="1"/>
    </xf>
    <xf numFmtId="166" fontId="0" fillId="0" borderId="28" xfId="0" applyNumberFormat="1" applyBorder="1" applyAlignment="1">
      <alignment horizontal="right" indent="1"/>
    </xf>
    <xf numFmtId="166" fontId="0" fillId="0" borderId="25" xfId="0" applyNumberFormat="1" applyBorder="1" applyAlignment="1">
      <alignment horizontal="right" indent="1"/>
    </xf>
    <xf numFmtId="0" fontId="15" fillId="0" borderId="0" xfId="0" applyFont="1" applyBorder="1" applyAlignment="1">
      <alignment/>
    </xf>
    <xf numFmtId="166" fontId="0" fillId="0" borderId="13" xfId="0" applyNumberFormat="1" applyFont="1" applyBorder="1" applyAlignment="1">
      <alignment horizontal="right" indent="1"/>
    </xf>
    <xf numFmtId="166" fontId="0" fillId="0" borderId="28" xfId="0" applyNumberFormat="1" applyFont="1" applyBorder="1" applyAlignment="1">
      <alignment horizontal="right" indent="1"/>
    </xf>
    <xf numFmtId="166" fontId="0" fillId="0" borderId="18" xfId="0" applyNumberFormat="1" applyFont="1" applyBorder="1" applyAlignment="1">
      <alignment horizontal="right" indent="1"/>
    </xf>
    <xf numFmtId="166" fontId="0" fillId="0" borderId="42" xfId="0" applyNumberFormat="1" applyBorder="1" applyAlignment="1">
      <alignment horizontal="right" indent="1"/>
    </xf>
    <xf numFmtId="166" fontId="15" fillId="0" borderId="13" xfId="0" applyNumberFormat="1" applyFont="1" applyBorder="1" applyAlignment="1">
      <alignment horizontal="right" indent="1"/>
    </xf>
    <xf numFmtId="166" fontId="15" fillId="0" borderId="19" xfId="0" applyNumberFormat="1" applyFont="1" applyBorder="1" applyAlignment="1">
      <alignment horizontal="right" indent="1"/>
    </xf>
    <xf numFmtId="3" fontId="0" fillId="0" borderId="28" xfId="0" applyNumberFormat="1" applyFont="1" applyBorder="1" applyAlignment="1">
      <alignment horizontal="right" indent="1"/>
    </xf>
    <xf numFmtId="0" fontId="20" fillId="0" borderId="0" xfId="0" applyFont="1" applyAlignment="1">
      <alignment horizontal="left"/>
    </xf>
    <xf numFmtId="0" fontId="2" fillId="0" borderId="13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wrapText="1"/>
    </xf>
    <xf numFmtId="0" fontId="2" fillId="0" borderId="42" xfId="0" applyFont="1" applyFill="1" applyBorder="1" applyAlignment="1">
      <alignment wrapText="1"/>
    </xf>
    <xf numFmtId="43" fontId="20" fillId="0" borderId="26" xfId="42" applyFont="1" applyFill="1" applyBorder="1" applyAlignment="1">
      <alignment vertical="center"/>
    </xf>
    <xf numFmtId="0" fontId="20" fillId="35" borderId="18" xfId="53" applyFont="1" applyFill="1" applyBorder="1" applyAlignment="1">
      <alignment horizontal="center" wrapText="1"/>
      <protection/>
    </xf>
    <xf numFmtId="0" fontId="20" fillId="35" borderId="42" xfId="53" applyFont="1" applyFill="1" applyBorder="1" applyAlignment="1">
      <alignment/>
      <protection/>
    </xf>
    <xf numFmtId="0" fontId="20" fillId="35" borderId="23" xfId="53" applyFont="1" applyFill="1" applyBorder="1" applyAlignment="1">
      <alignment/>
      <protection/>
    </xf>
    <xf numFmtId="0" fontId="20" fillId="35" borderId="43" xfId="53" applyFont="1" applyFill="1" applyBorder="1" applyAlignment="1">
      <alignment/>
      <protection/>
    </xf>
    <xf numFmtId="0" fontId="26" fillId="0" borderId="26" xfId="0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3" fillId="0" borderId="0" xfId="53" applyFont="1" applyFill="1" applyBorder="1">
      <alignment/>
      <protection/>
    </xf>
    <xf numFmtId="0" fontId="43" fillId="0" borderId="0" xfId="53" applyFont="1" applyFill="1" applyBorder="1" applyAlignment="1">
      <alignment/>
      <protection/>
    </xf>
    <xf numFmtId="4" fontId="43" fillId="0" borderId="0" xfId="44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39" fillId="33" borderId="13" xfId="0" applyFont="1" applyFill="1" applyBorder="1" applyAlignment="1">
      <alignment horizontal="center" vertical="center"/>
    </xf>
    <xf numFmtId="0" fontId="0" fillId="41" borderId="0" xfId="0" applyFill="1" applyAlignment="1">
      <alignment/>
    </xf>
    <xf numFmtId="0" fontId="26" fillId="0" borderId="13" xfId="0" applyFont="1" applyFill="1" applyBorder="1" applyAlignment="1">
      <alignment horizontal="center" vertical="center"/>
    </xf>
    <xf numFmtId="0" fontId="39" fillId="42" borderId="13" xfId="0" applyFont="1" applyFill="1" applyBorder="1" applyAlignment="1">
      <alignment horizontal="center" vertical="center"/>
    </xf>
    <xf numFmtId="0" fontId="0" fillId="0" borderId="0" xfId="53" applyFill="1" applyBorder="1">
      <alignment/>
      <protection/>
    </xf>
    <xf numFmtId="172" fontId="30" fillId="40" borderId="26" xfId="42" applyNumberFormat="1" applyFont="1" applyFill="1" applyBorder="1" applyAlignment="1">
      <alignment horizontal="right" vertical="center" indent="1"/>
    </xf>
    <xf numFmtId="166" fontId="0" fillId="0" borderId="27" xfId="0" applyNumberFormat="1" applyBorder="1" applyAlignment="1">
      <alignment horizontal="right" indent="1"/>
    </xf>
    <xf numFmtId="0" fontId="46" fillId="0" borderId="21" xfId="0" applyFont="1" applyBorder="1" applyAlignment="1">
      <alignment/>
    </xf>
    <xf numFmtId="0" fontId="0" fillId="0" borderId="26" xfId="0" applyFont="1" applyBorder="1" applyAlignment="1">
      <alignment/>
    </xf>
    <xf numFmtId="166" fontId="0" fillId="0" borderId="26" xfId="0" applyNumberFormat="1" applyFont="1" applyBorder="1" applyAlignment="1">
      <alignment horizontal="right" indent="1"/>
    </xf>
    <xf numFmtId="49" fontId="8" fillId="43" borderId="0" xfId="0" applyNumberFormat="1" applyFont="1" applyFill="1" applyBorder="1" applyAlignment="1">
      <alignment horizontal="left"/>
    </xf>
    <xf numFmtId="0" fontId="24" fillId="43" borderId="18" xfId="0" applyFont="1" applyFill="1" applyBorder="1" applyAlignment="1">
      <alignment/>
    </xf>
    <xf numFmtId="0" fontId="2" fillId="43" borderId="0" xfId="0" applyFont="1" applyFill="1" applyBorder="1" applyAlignment="1">
      <alignment/>
    </xf>
    <xf numFmtId="0" fontId="2" fillId="43" borderId="29" xfId="0" applyFont="1" applyFill="1" applyBorder="1" applyAlignment="1">
      <alignment/>
    </xf>
    <xf numFmtId="9" fontId="8" fillId="43" borderId="19" xfId="56" applyFont="1" applyFill="1" applyBorder="1" applyAlignment="1">
      <alignment horizontal="center"/>
    </xf>
    <xf numFmtId="49" fontId="2" fillId="43" borderId="0" xfId="0" applyNumberFormat="1" applyFont="1" applyFill="1" applyBorder="1" applyAlignment="1">
      <alignment horizontal="center"/>
    </xf>
    <xf numFmtId="0" fontId="2" fillId="43" borderId="18" xfId="0" applyFont="1" applyFill="1" applyBorder="1" applyAlignment="1">
      <alignment wrapText="1"/>
    </xf>
    <xf numFmtId="0" fontId="2" fillId="43" borderId="0" xfId="0" applyFont="1" applyFill="1" applyBorder="1" applyAlignment="1">
      <alignment wrapText="1"/>
    </xf>
    <xf numFmtId="43" fontId="2" fillId="43" borderId="19" xfId="42" applyNumberFormat="1" applyFont="1" applyFill="1" applyBorder="1" applyAlignment="1">
      <alignment horizontal="center"/>
    </xf>
    <xf numFmtId="9" fontId="2" fillId="43" borderId="19" xfId="56" applyFont="1" applyFill="1" applyBorder="1" applyAlignment="1">
      <alignment horizontal="center"/>
    </xf>
    <xf numFmtId="49" fontId="2" fillId="43" borderId="0" xfId="0" applyNumberFormat="1" applyFont="1" applyFill="1" applyBorder="1" applyAlignment="1">
      <alignment horizontal="center" vertical="top"/>
    </xf>
    <xf numFmtId="9" fontId="2" fillId="43" borderId="19" xfId="56" applyFont="1" applyFill="1" applyBorder="1" applyAlignment="1">
      <alignment horizontal="center"/>
    </xf>
    <xf numFmtId="49" fontId="2" fillId="43" borderId="29" xfId="0" applyNumberFormat="1" applyFont="1" applyFill="1" applyBorder="1" applyAlignment="1">
      <alignment horizontal="center"/>
    </xf>
    <xf numFmtId="49" fontId="2" fillId="43" borderId="19" xfId="0" applyNumberFormat="1" applyFont="1" applyFill="1" applyBorder="1" applyAlignment="1">
      <alignment horizontal="center"/>
    </xf>
    <xf numFmtId="49" fontId="2" fillId="43" borderId="21" xfId="0" applyNumberFormat="1" applyFont="1" applyFill="1" applyBorder="1" applyAlignment="1">
      <alignment horizontal="center" vertical="top"/>
    </xf>
    <xf numFmtId="9" fontId="2" fillId="43" borderId="28" xfId="56" applyFont="1" applyFill="1" applyBorder="1" applyAlignment="1">
      <alignment horizontal="center"/>
    </xf>
    <xf numFmtId="49" fontId="2" fillId="43" borderId="19" xfId="0" applyNumberFormat="1" applyFont="1" applyFill="1" applyBorder="1" applyAlignment="1">
      <alignment horizontal="center" wrapText="1"/>
    </xf>
    <xf numFmtId="0" fontId="2" fillId="43" borderId="19" xfId="0" applyFont="1" applyFill="1" applyBorder="1" applyAlignment="1">
      <alignment horizontal="center"/>
    </xf>
    <xf numFmtId="49" fontId="2" fillId="43" borderId="19" xfId="0" applyNumberFormat="1" applyFont="1" applyFill="1" applyBorder="1" applyAlignment="1">
      <alignment horizontal="center" vertical="top"/>
    </xf>
    <xf numFmtId="49" fontId="2" fillId="43" borderId="0" xfId="0" applyNumberFormat="1" applyFont="1" applyFill="1" applyBorder="1" applyAlignment="1">
      <alignment horizontal="center" vertical="justify"/>
    </xf>
    <xf numFmtId="49" fontId="2" fillId="43" borderId="19" xfId="0" applyNumberFormat="1" applyFont="1" applyFill="1" applyBorder="1" applyAlignment="1">
      <alignment horizontal="center" vertical="justify"/>
    </xf>
    <xf numFmtId="49" fontId="8" fillId="43" borderId="19" xfId="0" applyNumberFormat="1" applyFont="1" applyFill="1" applyBorder="1" applyAlignment="1">
      <alignment horizontal="center" vertical="top"/>
    </xf>
    <xf numFmtId="49" fontId="2" fillId="43" borderId="19" xfId="0" applyNumberFormat="1" applyFont="1" applyFill="1" applyBorder="1" applyAlignment="1">
      <alignment horizontal="center" vertical="top" wrapText="1"/>
    </xf>
    <xf numFmtId="49" fontId="8" fillId="43" borderId="0" xfId="0" applyNumberFormat="1" applyFont="1" applyFill="1" applyBorder="1" applyAlignment="1">
      <alignment horizontal="center"/>
    </xf>
    <xf numFmtId="49" fontId="8" fillId="43" borderId="19" xfId="0" applyNumberFormat="1" applyFont="1" applyFill="1" applyBorder="1" applyAlignment="1">
      <alignment horizontal="center"/>
    </xf>
    <xf numFmtId="0" fontId="24" fillId="43" borderId="0" xfId="0" applyFont="1" applyFill="1" applyBorder="1" applyAlignment="1">
      <alignment/>
    </xf>
    <xf numFmtId="0" fontId="2" fillId="43" borderId="18" xfId="0" applyFont="1" applyFill="1" applyBorder="1" applyAlignment="1">
      <alignment/>
    </xf>
    <xf numFmtId="0" fontId="2" fillId="43" borderId="18" xfId="0" applyFont="1" applyFill="1" applyBorder="1" applyAlignment="1">
      <alignment horizontal="left" wrapText="1"/>
    </xf>
    <xf numFmtId="0" fontId="0" fillId="43" borderId="0" xfId="0" applyFill="1" applyBorder="1" applyAlignment="1">
      <alignment horizontal="left"/>
    </xf>
    <xf numFmtId="0" fontId="0" fillId="43" borderId="29" xfId="0" applyFill="1" applyBorder="1" applyAlignment="1">
      <alignment horizontal="left"/>
    </xf>
    <xf numFmtId="10" fontId="2" fillId="43" borderId="19" xfId="56" applyNumberFormat="1" applyFont="1" applyFill="1" applyBorder="1" applyAlignment="1">
      <alignment horizontal="center"/>
    </xf>
    <xf numFmtId="49" fontId="2" fillId="43" borderId="0" xfId="0" applyNumberFormat="1" applyFont="1" applyFill="1" applyBorder="1" applyAlignment="1">
      <alignment horizontal="center" vertical="top" wrapText="1"/>
    </xf>
    <xf numFmtId="0" fontId="0" fillId="43" borderId="18" xfId="0" applyFill="1" applyBorder="1" applyAlignment="1">
      <alignment vertical="top" wrapText="1"/>
    </xf>
    <xf numFmtId="0" fontId="0" fillId="43" borderId="0" xfId="0" applyFill="1" applyBorder="1" applyAlignment="1">
      <alignment vertical="top" wrapText="1"/>
    </xf>
    <xf numFmtId="0" fontId="0" fillId="43" borderId="29" xfId="0" applyFill="1" applyBorder="1" applyAlignment="1">
      <alignment vertical="top" wrapText="1"/>
    </xf>
    <xf numFmtId="0" fontId="8" fillId="43" borderId="29" xfId="0" applyFont="1" applyFill="1" applyBorder="1" applyAlignment="1">
      <alignment/>
    </xf>
    <xf numFmtId="10" fontId="8" fillId="43" borderId="19" xfId="56" applyNumberFormat="1" applyFont="1" applyFill="1" applyBorder="1" applyAlignment="1">
      <alignment horizontal="center"/>
    </xf>
    <xf numFmtId="10" fontId="2" fillId="43" borderId="19" xfId="42" applyNumberFormat="1" applyFont="1" applyFill="1" applyBorder="1" applyAlignment="1">
      <alignment horizontal="center"/>
    </xf>
    <xf numFmtId="10" fontId="2" fillId="43" borderId="28" xfId="56" applyNumberFormat="1" applyFont="1" applyFill="1" applyBorder="1" applyAlignment="1">
      <alignment horizontal="center"/>
    </xf>
    <xf numFmtId="9" fontId="8" fillId="34" borderId="12" xfId="56" applyNumberFormat="1" applyFont="1" applyFill="1" applyBorder="1" applyAlignment="1">
      <alignment horizontal="center"/>
    </xf>
    <xf numFmtId="10" fontId="2" fillId="43" borderId="29" xfId="56" applyNumberFormat="1" applyFont="1" applyFill="1" applyBorder="1" applyAlignment="1">
      <alignment horizontal="center"/>
    </xf>
    <xf numFmtId="9" fontId="2" fillId="43" borderId="29" xfId="56" applyFont="1" applyFill="1" applyBorder="1" applyAlignment="1">
      <alignment horizontal="center"/>
    </xf>
    <xf numFmtId="49" fontId="2" fillId="43" borderId="29" xfId="0" applyNumberFormat="1" applyFont="1" applyFill="1" applyBorder="1" applyAlignment="1">
      <alignment horizontal="center" vertical="top"/>
    </xf>
    <xf numFmtId="0" fontId="8" fillId="43" borderId="17" xfId="0" applyFont="1" applyFill="1" applyBorder="1" applyAlignment="1">
      <alignment horizontal="left"/>
    </xf>
    <xf numFmtId="0" fontId="2" fillId="43" borderId="28" xfId="0" applyFont="1" applyFill="1" applyBorder="1" applyAlignment="1">
      <alignment horizontal="center"/>
    </xf>
    <xf numFmtId="0" fontId="8" fillId="43" borderId="19" xfId="0" applyFont="1" applyFill="1" applyBorder="1" applyAlignment="1">
      <alignment horizontal="center"/>
    </xf>
    <xf numFmtId="0" fontId="2" fillId="43" borderId="19" xfId="0" applyFont="1" applyFill="1" applyBorder="1" applyAlignment="1">
      <alignment horizontal="left"/>
    </xf>
    <xf numFmtId="49" fontId="8" fillId="34" borderId="12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9" fontId="8" fillId="38" borderId="12" xfId="56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1" fontId="52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10" fillId="0" borderId="50" xfId="0" applyFont="1" applyFill="1" applyBorder="1" applyAlignment="1">
      <alignment/>
    </xf>
    <xf numFmtId="176" fontId="10" fillId="0" borderId="50" xfId="42" applyNumberFormat="1" applyFont="1" applyFill="1" applyBorder="1" applyAlignment="1" applyProtection="1">
      <alignment horizontal="center"/>
      <protection/>
    </xf>
    <xf numFmtId="0" fontId="9" fillId="0" borderId="51" xfId="0" applyFont="1" applyFill="1" applyBorder="1" applyAlignment="1">
      <alignment/>
    </xf>
    <xf numFmtId="3" fontId="9" fillId="0" borderId="52" xfId="42" applyNumberFormat="1" applyFont="1" applyFill="1" applyBorder="1" applyAlignment="1" applyProtection="1">
      <alignment horizontal="right"/>
      <protection/>
    </xf>
    <xf numFmtId="4" fontId="9" fillId="0" borderId="52" xfId="42" applyNumberFormat="1" applyFont="1" applyFill="1" applyBorder="1" applyAlignment="1" applyProtection="1">
      <alignment horizontal="right"/>
      <protection/>
    </xf>
    <xf numFmtId="1" fontId="9" fillId="0" borderId="52" xfId="42" applyNumberFormat="1" applyFont="1" applyFill="1" applyBorder="1" applyAlignment="1" applyProtection="1">
      <alignment horizontal="center"/>
      <protection/>
    </xf>
    <xf numFmtId="1" fontId="9" fillId="0" borderId="53" xfId="42" applyNumberFormat="1" applyFont="1" applyFill="1" applyBorder="1" applyAlignment="1" applyProtection="1">
      <alignment horizontal="center"/>
      <protection/>
    </xf>
    <xf numFmtId="49" fontId="9" fillId="0" borderId="0" xfId="42" applyNumberFormat="1" applyFont="1" applyFill="1" applyBorder="1" applyAlignment="1" applyProtection="1">
      <alignment horizontal="center"/>
      <protection/>
    </xf>
    <xf numFmtId="0" fontId="9" fillId="0" borderId="51" xfId="0" applyFont="1" applyFill="1" applyBorder="1" applyAlignment="1">
      <alignment wrapText="1"/>
    </xf>
    <xf numFmtId="0" fontId="9" fillId="0" borderId="54" xfId="0" applyFont="1" applyFill="1" applyBorder="1" applyAlignment="1">
      <alignment horizontal="center"/>
    </xf>
    <xf numFmtId="0" fontId="9" fillId="0" borderId="55" xfId="0" applyFont="1" applyFill="1" applyBorder="1" applyAlignment="1">
      <alignment/>
    </xf>
    <xf numFmtId="176" fontId="10" fillId="0" borderId="56" xfId="42" applyNumberFormat="1" applyFont="1" applyFill="1" applyBorder="1" applyAlignment="1" applyProtection="1">
      <alignment horizontal="center"/>
      <protection/>
    </xf>
    <xf numFmtId="0" fontId="10" fillId="0" borderId="56" xfId="0" applyFont="1" applyFill="1" applyBorder="1" applyAlignment="1">
      <alignment horizontal="center"/>
    </xf>
    <xf numFmtId="3" fontId="10" fillId="0" borderId="57" xfId="42" applyNumberFormat="1" applyFont="1" applyFill="1" applyBorder="1" applyAlignment="1" applyProtection="1">
      <alignment horizontal="right"/>
      <protection/>
    </xf>
    <xf numFmtId="4" fontId="10" fillId="0" borderId="57" xfId="42" applyNumberFormat="1" applyFont="1" applyFill="1" applyBorder="1" applyAlignment="1" applyProtection="1">
      <alignment horizontal="right"/>
      <protection/>
    </xf>
    <xf numFmtId="1" fontId="10" fillId="0" borderId="57" xfId="42" applyNumberFormat="1" applyFont="1" applyFill="1" applyBorder="1" applyAlignment="1" applyProtection="1">
      <alignment horizontal="center"/>
      <protection/>
    </xf>
    <xf numFmtId="1" fontId="10" fillId="0" borderId="58" xfId="42" applyNumberFormat="1" applyFont="1" applyFill="1" applyBorder="1" applyAlignment="1" applyProtection="1">
      <alignment horizontal="center"/>
      <protection/>
    </xf>
    <xf numFmtId="49" fontId="10" fillId="0" borderId="0" xfId="42" applyNumberFormat="1" applyFont="1" applyFill="1" applyBorder="1" applyAlignment="1" applyProtection="1">
      <alignment horizontal="center"/>
      <protection/>
    </xf>
    <xf numFmtId="0" fontId="9" fillId="0" borderId="49" xfId="0" applyFont="1" applyBorder="1" applyAlignment="1">
      <alignment horizontal="center"/>
    </xf>
    <xf numFmtId="0" fontId="10" fillId="0" borderId="50" xfId="0" applyFont="1" applyBorder="1" applyAlignment="1">
      <alignment/>
    </xf>
    <xf numFmtId="0" fontId="9" fillId="0" borderId="51" xfId="0" applyFont="1" applyBorder="1" applyAlignment="1">
      <alignment/>
    </xf>
    <xf numFmtId="0" fontId="9" fillId="0" borderId="50" xfId="0" applyFont="1" applyBorder="1" applyAlignment="1">
      <alignment/>
    </xf>
    <xf numFmtId="176" fontId="9" fillId="0" borderId="50" xfId="42" applyNumberFormat="1" applyFont="1" applyFill="1" applyBorder="1" applyAlignment="1" applyProtection="1">
      <alignment horizontal="center"/>
      <protection/>
    </xf>
    <xf numFmtId="0" fontId="9" fillId="0" borderId="54" xfId="0" applyFont="1" applyBorder="1" applyAlignment="1">
      <alignment/>
    </xf>
    <xf numFmtId="0" fontId="9" fillId="0" borderId="55" xfId="0" applyFont="1" applyBorder="1" applyAlignment="1">
      <alignment/>
    </xf>
    <xf numFmtId="176" fontId="9" fillId="0" borderId="56" xfId="42" applyNumberFormat="1" applyFont="1" applyFill="1" applyBorder="1" applyAlignment="1" applyProtection="1">
      <alignment horizontal="center"/>
      <protection/>
    </xf>
    <xf numFmtId="0" fontId="10" fillId="0" borderId="56" xfId="0" applyFont="1" applyBorder="1" applyAlignment="1">
      <alignment horizontal="center"/>
    </xf>
    <xf numFmtId="176" fontId="10" fillId="0" borderId="59" xfId="42" applyNumberFormat="1" applyFont="1" applyFill="1" applyBorder="1" applyAlignment="1" applyProtection="1">
      <alignment horizontal="center"/>
      <protection/>
    </xf>
    <xf numFmtId="0" fontId="9" fillId="0" borderId="51" xfId="0" applyFont="1" applyBorder="1" applyAlignment="1">
      <alignment wrapText="1"/>
    </xf>
    <xf numFmtId="3" fontId="10" fillId="0" borderId="56" xfId="42" applyNumberFormat="1" applyFont="1" applyFill="1" applyBorder="1" applyAlignment="1" applyProtection="1">
      <alignment horizontal="right"/>
      <protection/>
    </xf>
    <xf numFmtId="4" fontId="10" fillId="0" borderId="56" xfId="42" applyNumberFormat="1" applyFont="1" applyFill="1" applyBorder="1" applyAlignment="1" applyProtection="1">
      <alignment horizontal="right"/>
      <protection/>
    </xf>
    <xf numFmtId="1" fontId="10" fillId="0" borderId="56" xfId="42" applyNumberFormat="1" applyFont="1" applyFill="1" applyBorder="1" applyAlignment="1" applyProtection="1">
      <alignment horizontal="center"/>
      <protection/>
    </xf>
    <xf numFmtId="1" fontId="10" fillId="0" borderId="60" xfId="42" applyNumberFormat="1" applyFont="1" applyFill="1" applyBorder="1" applyAlignment="1" applyProtection="1">
      <alignment horizontal="center"/>
      <protection/>
    </xf>
    <xf numFmtId="176" fontId="10" fillId="0" borderId="50" xfId="42" applyNumberFormat="1" applyFont="1" applyFill="1" applyBorder="1" applyAlignment="1" applyProtection="1">
      <alignment/>
      <protection/>
    </xf>
    <xf numFmtId="176" fontId="10" fillId="0" borderId="59" xfId="42" applyNumberFormat="1" applyFont="1" applyFill="1" applyBorder="1" applyAlignment="1" applyProtection="1">
      <alignment/>
      <protection/>
    </xf>
    <xf numFmtId="0" fontId="9" fillId="0" borderId="54" xfId="0" applyFont="1" applyBorder="1" applyAlignment="1">
      <alignment horizontal="center"/>
    </xf>
    <xf numFmtId="176" fontId="10" fillId="0" borderId="55" xfId="42" applyNumberFormat="1" applyFont="1" applyFill="1" applyBorder="1" applyAlignment="1" applyProtection="1">
      <alignment/>
      <protection/>
    </xf>
    <xf numFmtId="49" fontId="53" fillId="0" borderId="0" xfId="42" applyNumberFormat="1" applyFont="1" applyFill="1" applyBorder="1" applyAlignment="1" applyProtection="1">
      <alignment horizontal="center"/>
      <protection/>
    </xf>
    <xf numFmtId="0" fontId="9" fillId="0" borderId="61" xfId="0" applyFont="1" applyBorder="1" applyAlignment="1">
      <alignment horizontal="center"/>
    </xf>
    <xf numFmtId="176" fontId="9" fillId="0" borderId="50" xfId="42" applyNumberFormat="1" applyFont="1" applyFill="1" applyBorder="1" applyAlignment="1" applyProtection="1">
      <alignment/>
      <protection/>
    </xf>
    <xf numFmtId="176" fontId="9" fillId="0" borderId="55" xfId="42" applyNumberFormat="1" applyFont="1" applyFill="1" applyBorder="1" applyAlignment="1" applyProtection="1">
      <alignment/>
      <protection/>
    </xf>
    <xf numFmtId="0" fontId="9" fillId="0" borderId="50" xfId="0" applyFont="1" applyFill="1" applyBorder="1" applyAlignment="1">
      <alignment/>
    </xf>
    <xf numFmtId="0" fontId="9" fillId="0" borderId="61" xfId="0" applyFont="1" applyFill="1" applyBorder="1" applyAlignment="1">
      <alignment horizontal="center"/>
    </xf>
    <xf numFmtId="0" fontId="9" fillId="0" borderId="56" xfId="0" applyFont="1" applyFill="1" applyBorder="1" applyAlignment="1">
      <alignment/>
    </xf>
    <xf numFmtId="176" fontId="10" fillId="0" borderId="56" xfId="42" applyNumberFormat="1" applyFont="1" applyFill="1" applyBorder="1" applyAlignment="1" applyProtection="1">
      <alignment/>
      <protection/>
    </xf>
    <xf numFmtId="0" fontId="9" fillId="0" borderId="62" xfId="0" applyFont="1" applyFill="1" applyBorder="1" applyAlignment="1">
      <alignment horizontal="center"/>
    </xf>
    <xf numFmtId="0" fontId="10" fillId="0" borderId="59" xfId="0" applyFont="1" applyFill="1" applyBorder="1" applyAlignment="1">
      <alignment/>
    </xf>
    <xf numFmtId="0" fontId="9" fillId="0" borderId="62" xfId="0" applyFont="1" applyBorder="1" applyAlignment="1">
      <alignment horizontal="center"/>
    </xf>
    <xf numFmtId="0" fontId="9" fillId="0" borderId="59" xfId="0" applyFont="1" applyBorder="1" applyAlignment="1">
      <alignment/>
    </xf>
    <xf numFmtId="1" fontId="9" fillId="0" borderId="63" xfId="42" applyNumberFormat="1" applyFont="1" applyFill="1" applyBorder="1" applyAlignment="1" applyProtection="1">
      <alignment horizontal="center"/>
      <protection/>
    </xf>
    <xf numFmtId="3" fontId="9" fillId="0" borderId="64" xfId="42" applyNumberFormat="1" applyFont="1" applyFill="1" applyBorder="1" applyAlignment="1" applyProtection="1">
      <alignment horizontal="right"/>
      <protection/>
    </xf>
    <xf numFmtId="4" fontId="9" fillId="0" borderId="64" xfId="42" applyNumberFormat="1" applyFont="1" applyFill="1" applyBorder="1" applyAlignment="1" applyProtection="1">
      <alignment horizontal="right"/>
      <protection/>
    </xf>
    <xf numFmtId="1" fontId="9" fillId="0" borderId="64" xfId="42" applyNumberFormat="1" applyFont="1" applyFill="1" applyBorder="1" applyAlignment="1" applyProtection="1">
      <alignment horizontal="center"/>
      <protection/>
    </xf>
    <xf numFmtId="1" fontId="9" fillId="0" borderId="65" xfId="42" applyNumberFormat="1" applyFont="1" applyFill="1" applyBorder="1" applyAlignment="1" applyProtection="1">
      <alignment horizontal="center"/>
      <protection/>
    </xf>
    <xf numFmtId="0" fontId="10" fillId="0" borderId="50" xfId="0" applyFont="1" applyBorder="1" applyAlignment="1">
      <alignment horizontal="left"/>
    </xf>
    <xf numFmtId="3" fontId="10" fillId="0" borderId="50" xfId="0" applyNumberFormat="1" applyFont="1" applyBorder="1" applyAlignment="1">
      <alignment horizontal="center"/>
    </xf>
    <xf numFmtId="0" fontId="9" fillId="0" borderId="51" xfId="0" applyFont="1" applyBorder="1" applyAlignment="1">
      <alignment horizontal="left"/>
    </xf>
    <xf numFmtId="3" fontId="9" fillId="0" borderId="52" xfId="0" applyNumberFormat="1" applyFont="1" applyBorder="1" applyAlignment="1">
      <alignment horizontal="right"/>
    </xf>
    <xf numFmtId="4" fontId="9" fillId="0" borderId="52" xfId="0" applyNumberFormat="1" applyFont="1" applyBorder="1" applyAlignment="1">
      <alignment horizontal="right"/>
    </xf>
    <xf numFmtId="1" fontId="9" fillId="0" borderId="52" xfId="0" applyNumberFormat="1" applyFont="1" applyBorder="1" applyAlignment="1">
      <alignment horizontal="center"/>
    </xf>
    <xf numFmtId="1" fontId="9" fillId="0" borderId="53" xfId="0" applyNumberFormat="1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3" fontId="9" fillId="0" borderId="64" xfId="0" applyNumberFormat="1" applyFont="1" applyBorder="1" applyAlignment="1">
      <alignment horizontal="right"/>
    </xf>
    <xf numFmtId="4" fontId="9" fillId="0" borderId="64" xfId="0" applyNumberFormat="1" applyFont="1" applyBorder="1" applyAlignment="1">
      <alignment horizontal="right"/>
    </xf>
    <xf numFmtId="0" fontId="9" fillId="0" borderId="61" xfId="0" applyFont="1" applyBorder="1" applyAlignment="1">
      <alignment/>
    </xf>
    <xf numFmtId="0" fontId="9" fillId="0" borderId="56" xfId="0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59" xfId="0" applyFont="1" applyFill="1" applyBorder="1" applyAlignment="1">
      <alignment/>
    </xf>
    <xf numFmtId="0" fontId="9" fillId="0" borderId="61" xfId="0" applyFont="1" applyFill="1" applyBorder="1" applyAlignment="1">
      <alignment/>
    </xf>
    <xf numFmtId="176" fontId="9" fillId="0" borderId="56" xfId="42" applyNumberFormat="1" applyFont="1" applyFill="1" applyBorder="1" applyAlignment="1" applyProtection="1">
      <alignment/>
      <protection/>
    </xf>
    <xf numFmtId="176" fontId="10" fillId="0" borderId="55" xfId="42" applyNumberFormat="1" applyFont="1" applyFill="1" applyBorder="1" applyAlignment="1" applyProtection="1">
      <alignment horizontal="center"/>
      <protection/>
    </xf>
    <xf numFmtId="176" fontId="9" fillId="0" borderId="55" xfId="42" applyNumberFormat="1" applyFont="1" applyFill="1" applyBorder="1" applyAlignment="1" applyProtection="1">
      <alignment horizontal="center"/>
      <protection/>
    </xf>
    <xf numFmtId="0" fontId="9" fillId="0" borderId="66" xfId="0" applyFont="1" applyBorder="1" applyAlignment="1">
      <alignment horizontal="center"/>
    </xf>
    <xf numFmtId="0" fontId="9" fillId="0" borderId="67" xfId="0" applyFont="1" applyBorder="1" applyAlignment="1">
      <alignment/>
    </xf>
    <xf numFmtId="176" fontId="10" fillId="0" borderId="67" xfId="42" applyNumberFormat="1" applyFont="1" applyFill="1" applyBorder="1" applyAlignment="1" applyProtection="1">
      <alignment horizontal="center"/>
      <protection/>
    </xf>
    <xf numFmtId="0" fontId="10" fillId="0" borderId="68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10" fillId="0" borderId="70" xfId="0" applyFont="1" applyBorder="1" applyAlignment="1">
      <alignment/>
    </xf>
    <xf numFmtId="176" fontId="10" fillId="0" borderId="70" xfId="42" applyNumberFormat="1" applyFont="1" applyFill="1" applyBorder="1" applyAlignment="1" applyProtection="1">
      <alignment horizontal="center"/>
      <protection/>
    </xf>
    <xf numFmtId="0" fontId="9" fillId="0" borderId="71" xfId="0" applyFont="1" applyBorder="1" applyAlignment="1">
      <alignment/>
    </xf>
    <xf numFmtId="0" fontId="54" fillId="0" borderId="61" xfId="0" applyFont="1" applyBorder="1" applyAlignment="1">
      <alignment horizontal="center"/>
    </xf>
    <xf numFmtId="0" fontId="54" fillId="0" borderId="55" xfId="0" applyFont="1" applyBorder="1" applyAlignment="1">
      <alignment/>
    </xf>
    <xf numFmtId="0" fontId="55" fillId="0" borderId="0" xfId="0" applyFont="1" applyBorder="1" applyAlignment="1">
      <alignment/>
    </xf>
    <xf numFmtId="0" fontId="9" fillId="0" borderId="72" xfId="0" applyFont="1" applyFill="1" applyBorder="1" applyAlignment="1">
      <alignment horizontal="center"/>
    </xf>
    <xf numFmtId="0" fontId="10" fillId="0" borderId="73" xfId="0" applyFont="1" applyFill="1" applyBorder="1" applyAlignment="1">
      <alignment/>
    </xf>
    <xf numFmtId="176" fontId="10" fillId="0" borderId="73" xfId="42" applyNumberFormat="1" applyFont="1" applyFill="1" applyBorder="1" applyAlignment="1" applyProtection="1">
      <alignment horizontal="center"/>
      <protection/>
    </xf>
    <xf numFmtId="1" fontId="9" fillId="0" borderId="74" xfId="42" applyNumberFormat="1" applyFont="1" applyFill="1" applyBorder="1" applyAlignment="1" applyProtection="1">
      <alignment horizontal="center"/>
      <protection/>
    </xf>
    <xf numFmtId="0" fontId="10" fillId="0" borderId="59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0" fillId="0" borderId="61" xfId="0" applyFont="1" applyBorder="1" applyAlignment="1">
      <alignment/>
    </xf>
    <xf numFmtId="0" fontId="9" fillId="0" borderId="0" xfId="0" applyFont="1" applyBorder="1" applyAlignment="1">
      <alignment/>
    </xf>
    <xf numFmtId="176" fontId="12" fillId="0" borderId="0" xfId="42" applyNumberFormat="1" applyFont="1" applyFill="1" applyBorder="1" applyAlignment="1" applyProtection="1">
      <alignment/>
      <protection/>
    </xf>
    <xf numFmtId="1" fontId="9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76" fontId="10" fillId="0" borderId="0" xfId="42" applyNumberFormat="1" applyFont="1" applyFill="1" applyBorder="1" applyAlignment="1" applyProtection="1">
      <alignment/>
      <protection/>
    </xf>
    <xf numFmtId="0" fontId="9" fillId="0" borderId="26" xfId="0" applyFont="1" applyBorder="1" applyAlignment="1">
      <alignment horizontal="center"/>
    </xf>
    <xf numFmtId="0" fontId="9" fillId="0" borderId="26" xfId="0" applyFont="1" applyBorder="1" applyAlignment="1">
      <alignment horizontal="center" wrapText="1"/>
    </xf>
    <xf numFmtId="1" fontId="9" fillId="0" borderId="26" xfId="0" applyNumberFormat="1" applyFont="1" applyBorder="1" applyAlignment="1">
      <alignment horizontal="center" wrapText="1"/>
    </xf>
    <xf numFmtId="49" fontId="9" fillId="0" borderId="26" xfId="0" applyNumberFormat="1" applyFont="1" applyBorder="1" applyAlignment="1">
      <alignment horizontal="center" wrapText="1"/>
    </xf>
    <xf numFmtId="0" fontId="9" fillId="0" borderId="26" xfId="0" applyFont="1" applyBorder="1" applyAlignment="1">
      <alignment/>
    </xf>
    <xf numFmtId="177" fontId="9" fillId="0" borderId="26" xfId="0" applyNumberFormat="1" applyFont="1" applyBorder="1" applyAlignment="1">
      <alignment horizontal="right"/>
    </xf>
    <xf numFmtId="177" fontId="9" fillId="0" borderId="26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7" fontId="9" fillId="0" borderId="13" xfId="0" applyNumberFormat="1" applyFont="1" applyBorder="1" applyAlignment="1">
      <alignment horizontal="center"/>
    </xf>
    <xf numFmtId="177" fontId="10" fillId="0" borderId="26" xfId="0" applyNumberFormat="1" applyFont="1" applyBorder="1" applyAlignment="1">
      <alignment horizontal="right"/>
    </xf>
    <xf numFmtId="177" fontId="10" fillId="0" borderId="26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1" fontId="56" fillId="0" borderId="0" xfId="0" applyNumberFormat="1" applyFont="1" applyBorder="1" applyAlignment="1">
      <alignment horizontal="center"/>
    </xf>
    <xf numFmtId="49" fontId="56" fillId="0" borderId="0" xfId="0" applyNumberFormat="1" applyFont="1" applyBorder="1" applyAlignment="1">
      <alignment horizontal="center"/>
    </xf>
    <xf numFmtId="0" fontId="56" fillId="0" borderId="0" xfId="0" applyFont="1" applyBorder="1" applyAlignment="1">
      <alignment/>
    </xf>
    <xf numFmtId="4" fontId="2" fillId="43" borderId="18" xfId="42" applyNumberFormat="1" applyFont="1" applyFill="1" applyBorder="1" applyAlignment="1">
      <alignment horizontal="right"/>
    </xf>
    <xf numFmtId="49" fontId="2" fillId="43" borderId="19" xfId="0" applyNumberFormat="1" applyFont="1" applyFill="1" applyBorder="1" applyAlignment="1">
      <alignment horizontal="center" vertical="top"/>
    </xf>
    <xf numFmtId="4" fontId="8" fillId="43" borderId="17" xfId="42" applyNumberFormat="1" applyFont="1" applyFill="1" applyBorder="1" applyAlignment="1">
      <alignment horizontal="right"/>
    </xf>
    <xf numFmtId="4" fontId="2" fillId="43" borderId="19" xfId="42" applyNumberFormat="1" applyFont="1" applyFill="1" applyBorder="1" applyAlignment="1">
      <alignment horizontal="right"/>
    </xf>
    <xf numFmtId="4" fontId="2" fillId="43" borderId="19" xfId="0" applyNumberFormat="1" applyFont="1" applyFill="1" applyBorder="1" applyAlignment="1">
      <alignment horizontal="right"/>
    </xf>
    <xf numFmtId="4" fontId="2" fillId="43" borderId="0" xfId="0" applyNumberFormat="1" applyFont="1" applyFill="1" applyBorder="1" applyAlignment="1">
      <alignment horizontal="right"/>
    </xf>
    <xf numFmtId="4" fontId="8" fillId="43" borderId="18" xfId="42" applyNumberFormat="1" applyFont="1" applyFill="1" applyBorder="1" applyAlignment="1">
      <alignment horizontal="right"/>
    </xf>
    <xf numFmtId="4" fontId="8" fillId="43" borderId="19" xfId="42" applyNumberFormat="1" applyFont="1" applyFill="1" applyBorder="1" applyAlignment="1">
      <alignment horizontal="right"/>
    </xf>
    <xf numFmtId="4" fontId="2" fillId="43" borderId="27" xfId="42" applyNumberFormat="1" applyFont="1" applyFill="1" applyBorder="1" applyAlignment="1">
      <alignment horizontal="right"/>
    </xf>
    <xf numFmtId="4" fontId="2" fillId="43" borderId="29" xfId="42" applyNumberFormat="1" applyFont="1" applyFill="1" applyBorder="1" applyAlignment="1">
      <alignment horizontal="right"/>
    </xf>
    <xf numFmtId="4" fontId="2" fillId="43" borderId="0" xfId="42" applyNumberFormat="1" applyFont="1" applyFill="1" applyBorder="1" applyAlignment="1">
      <alignment horizontal="right"/>
    </xf>
    <xf numFmtId="4" fontId="8" fillId="43" borderId="0" xfId="42" applyNumberFormat="1" applyFont="1" applyFill="1" applyBorder="1" applyAlignment="1">
      <alignment horizontal="right"/>
    </xf>
    <xf numFmtId="9" fontId="8" fillId="43" borderId="19" xfId="42" applyNumberFormat="1" applyFont="1" applyFill="1" applyBorder="1" applyAlignment="1">
      <alignment horizontal="center"/>
    </xf>
    <xf numFmtId="4" fontId="8" fillId="43" borderId="29" xfId="42" applyNumberFormat="1" applyFont="1" applyFill="1" applyBorder="1" applyAlignment="1">
      <alignment horizontal="right"/>
    </xf>
    <xf numFmtId="4" fontId="2" fillId="43" borderId="28" xfId="42" applyNumberFormat="1" applyFont="1" applyFill="1" applyBorder="1" applyAlignment="1">
      <alignment horizontal="right"/>
    </xf>
    <xf numFmtId="4" fontId="8" fillId="34" borderId="11" xfId="42" applyNumberFormat="1" applyFont="1" applyFill="1" applyBorder="1" applyAlignment="1">
      <alignment horizontal="right"/>
    </xf>
    <xf numFmtId="4" fontId="8" fillId="34" borderId="12" xfId="42" applyNumberFormat="1" applyFont="1" applyFill="1" applyBorder="1" applyAlignment="1">
      <alignment horizontal="right"/>
    </xf>
    <xf numFmtId="4" fontId="8" fillId="34" borderId="11" xfId="0" applyNumberFormat="1" applyFont="1" applyFill="1" applyBorder="1" applyAlignment="1">
      <alignment horizontal="right"/>
    </xf>
    <xf numFmtId="4" fontId="9" fillId="36" borderId="18" xfId="0" applyNumberFormat="1" applyFont="1" applyFill="1" applyBorder="1" applyAlignment="1">
      <alignment horizontal="center"/>
    </xf>
    <xf numFmtId="4" fontId="9" fillId="36" borderId="18" xfId="0" applyNumberFormat="1" applyFont="1" applyFill="1" applyBorder="1" applyAlignment="1">
      <alignment/>
    </xf>
    <xf numFmtId="4" fontId="9" fillId="36" borderId="18" xfId="42" applyNumberFormat="1" applyFont="1" applyFill="1" applyBorder="1" applyAlignment="1">
      <alignment/>
    </xf>
    <xf numFmtId="4" fontId="10" fillId="36" borderId="25" xfId="42" applyNumberFormat="1" applyFont="1" applyFill="1" applyBorder="1" applyAlignment="1">
      <alignment/>
    </xf>
    <xf numFmtId="4" fontId="9" fillId="36" borderId="18" xfId="42" applyNumberFormat="1" applyFont="1" applyFill="1" applyBorder="1" applyAlignment="1">
      <alignment vertical="center"/>
    </xf>
    <xf numFmtId="4" fontId="9" fillId="36" borderId="21" xfId="0" applyNumberFormat="1" applyFont="1" applyFill="1" applyBorder="1" applyAlignment="1">
      <alignment/>
    </xf>
    <xf numFmtId="4" fontId="9" fillId="36" borderId="27" xfId="42" applyNumberFormat="1" applyFont="1" applyFill="1" applyBorder="1" applyAlignment="1">
      <alignment/>
    </xf>
    <xf numFmtId="4" fontId="9" fillId="36" borderId="42" xfId="42" applyNumberFormat="1" applyFont="1" applyFill="1" applyBorder="1" applyAlignment="1">
      <alignment/>
    </xf>
    <xf numFmtId="4" fontId="9" fillId="36" borderId="19" xfId="42" applyNumberFormat="1" applyFont="1" applyFill="1" applyBorder="1" applyAlignment="1">
      <alignment/>
    </xf>
    <xf numFmtId="4" fontId="9" fillId="36" borderId="18" xfId="42" applyNumberFormat="1" applyFont="1" applyFill="1" applyBorder="1" applyAlignment="1">
      <alignment horizontal="right"/>
    </xf>
    <xf numFmtId="4" fontId="10" fillId="36" borderId="25" xfId="0" applyNumberFormat="1" applyFont="1" applyFill="1" applyBorder="1" applyAlignment="1">
      <alignment horizontal="right"/>
    </xf>
    <xf numFmtId="4" fontId="10" fillId="36" borderId="25" xfId="42" applyNumberFormat="1" applyFont="1" applyFill="1" applyBorder="1" applyAlignment="1">
      <alignment horizontal="right"/>
    </xf>
    <xf numFmtId="4" fontId="9" fillId="36" borderId="19" xfId="42" applyNumberFormat="1" applyFont="1" applyFill="1" applyBorder="1" applyAlignment="1">
      <alignment horizontal="right"/>
    </xf>
    <xf numFmtId="4" fontId="9" fillId="36" borderId="18" xfId="42" applyNumberFormat="1" applyFont="1" applyFill="1" applyBorder="1" applyAlignment="1">
      <alignment/>
    </xf>
    <xf numFmtId="4" fontId="8" fillId="36" borderId="44" xfId="0" applyNumberFormat="1" applyFont="1" applyFill="1" applyBorder="1" applyAlignment="1">
      <alignment/>
    </xf>
    <xf numFmtId="4" fontId="10" fillId="36" borderId="26" xfId="42" applyNumberFormat="1" applyFont="1" applyFill="1" applyBorder="1" applyAlignment="1">
      <alignment horizontal="right"/>
    </xf>
    <xf numFmtId="4" fontId="9" fillId="36" borderId="19" xfId="0" applyNumberFormat="1" applyFont="1" applyFill="1" applyBorder="1" applyAlignment="1">
      <alignment horizontal="right"/>
    </xf>
    <xf numFmtId="4" fontId="9" fillId="36" borderId="28" xfId="42" applyNumberFormat="1" applyFont="1" applyFill="1" applyBorder="1" applyAlignment="1">
      <alignment horizontal="right"/>
    </xf>
    <xf numFmtId="4" fontId="9" fillId="36" borderId="13" xfId="42" applyNumberFormat="1" applyFont="1" applyFill="1" applyBorder="1" applyAlignment="1">
      <alignment horizontal="right"/>
    </xf>
    <xf numFmtId="4" fontId="9" fillId="36" borderId="19" xfId="42" applyNumberFormat="1" applyFont="1" applyFill="1" applyBorder="1" applyAlignment="1">
      <alignment/>
    </xf>
    <xf numFmtId="4" fontId="10" fillId="36" borderId="26" xfId="42" applyNumberFormat="1" applyFont="1" applyFill="1" applyBorder="1" applyAlignment="1">
      <alignment/>
    </xf>
    <xf numFmtId="4" fontId="9" fillId="36" borderId="19" xfId="42" applyNumberFormat="1" applyFont="1" applyFill="1" applyBorder="1" applyAlignment="1">
      <alignment vertical="center"/>
    </xf>
    <xf numFmtId="4" fontId="12" fillId="36" borderId="18" xfId="42" applyNumberFormat="1" applyFont="1" applyFill="1" applyBorder="1" applyAlignment="1">
      <alignment/>
    </xf>
    <xf numFmtId="166" fontId="0" fillId="0" borderId="19" xfId="0" applyNumberFormat="1" applyFont="1" applyBorder="1" applyAlignment="1">
      <alignment horizontal="right" indent="1"/>
    </xf>
    <xf numFmtId="3" fontId="47" fillId="0" borderId="13" xfId="0" applyNumberFormat="1" applyFont="1" applyBorder="1" applyAlignment="1">
      <alignment horizontal="right" indent="1"/>
    </xf>
    <xf numFmtId="0" fontId="47" fillId="0" borderId="27" xfId="0" applyFont="1" applyBorder="1" applyAlignment="1">
      <alignment horizontal="left" wrapText="1"/>
    </xf>
    <xf numFmtId="0" fontId="47" fillId="0" borderId="21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3" fontId="0" fillId="0" borderId="19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166" fontId="0" fillId="0" borderId="19" xfId="0" applyNumberFormat="1" applyBorder="1" applyAlignment="1">
      <alignment horizontal="right"/>
    </xf>
    <xf numFmtId="4" fontId="38" fillId="0" borderId="18" xfId="53" applyNumberFormat="1" applyFont="1" applyFill="1" applyBorder="1" applyAlignment="1">
      <alignment horizontal="right" indent="1"/>
      <protection/>
    </xf>
    <xf numFmtId="4" fontId="1" fillId="41" borderId="13" xfId="44" applyNumberFormat="1" applyFont="1" applyFill="1" applyBorder="1" applyAlignment="1">
      <alignment horizontal="right" indent="1"/>
    </xf>
    <xf numFmtId="4" fontId="1" fillId="33" borderId="13" xfId="44" applyNumberFormat="1" applyFont="1" applyFill="1" applyBorder="1" applyAlignment="1">
      <alignment horizontal="right" indent="1"/>
    </xf>
    <xf numFmtId="4" fontId="1" fillId="0" borderId="13" xfId="44" applyNumberFormat="1" applyFont="1" applyFill="1" applyBorder="1" applyAlignment="1">
      <alignment horizontal="right" indent="1"/>
    </xf>
    <xf numFmtId="4" fontId="30" fillId="33" borderId="26" xfId="44" applyNumberFormat="1" applyFont="1" applyFill="1" applyBorder="1" applyAlignment="1">
      <alignment horizontal="right" indent="1"/>
    </xf>
    <xf numFmtId="4" fontId="30" fillId="0" borderId="0" xfId="44" applyNumberFormat="1" applyFont="1" applyFill="1" applyBorder="1" applyAlignment="1">
      <alignment horizontal="right" indent="1"/>
    </xf>
    <xf numFmtId="4" fontId="30" fillId="0" borderId="29" xfId="44" applyNumberFormat="1" applyFont="1" applyFill="1" applyBorder="1" applyAlignment="1">
      <alignment horizontal="right" indent="1"/>
    </xf>
    <xf numFmtId="4" fontId="38" fillId="0" borderId="26" xfId="44" applyNumberFormat="1" applyFont="1" applyFill="1" applyBorder="1" applyAlignment="1">
      <alignment horizontal="right" indent="1"/>
    </xf>
    <xf numFmtId="4" fontId="1" fillId="0" borderId="27" xfId="53" applyNumberFormat="1" applyFont="1" applyFill="1" applyBorder="1" applyAlignment="1">
      <alignment horizontal="right" indent="1"/>
      <protection/>
    </xf>
    <xf numFmtId="4" fontId="1" fillId="0" borderId="27" xfId="44" applyNumberFormat="1" applyFont="1" applyFill="1" applyBorder="1" applyAlignment="1">
      <alignment horizontal="right" indent="1"/>
    </xf>
    <xf numFmtId="4" fontId="1" fillId="0" borderId="28" xfId="53" applyNumberFormat="1" applyFont="1" applyFill="1" applyBorder="1" applyAlignment="1">
      <alignment horizontal="right" indent="1"/>
      <protection/>
    </xf>
    <xf numFmtId="4" fontId="1" fillId="0" borderId="28" xfId="44" applyNumberFormat="1" applyFont="1" applyFill="1" applyBorder="1" applyAlignment="1">
      <alignment horizontal="right" indent="1"/>
    </xf>
    <xf numFmtId="4" fontId="1" fillId="0" borderId="27" xfId="0" applyNumberFormat="1" applyFont="1" applyFill="1" applyBorder="1" applyAlignment="1">
      <alignment horizontal="right" indent="1"/>
    </xf>
    <xf numFmtId="4" fontId="1" fillId="0" borderId="13" xfId="42" applyNumberFormat="1" applyFont="1" applyFill="1" applyBorder="1" applyAlignment="1">
      <alignment horizontal="right" indent="1"/>
    </xf>
    <xf numFmtId="4" fontId="1" fillId="0" borderId="26" xfId="42" applyNumberFormat="1" applyFont="1" applyFill="1" applyBorder="1" applyAlignment="1">
      <alignment horizontal="right" indent="1"/>
    </xf>
    <xf numFmtId="4" fontId="1" fillId="0" borderId="26" xfId="53" applyNumberFormat="1" applyFont="1" applyFill="1" applyBorder="1" applyAlignment="1">
      <alignment horizontal="right" indent="1"/>
      <protection/>
    </xf>
    <xf numFmtId="4" fontId="30" fillId="33" borderId="13" xfId="42" applyNumberFormat="1" applyFont="1" applyFill="1" applyBorder="1" applyAlignment="1">
      <alignment horizontal="right" indent="1"/>
    </xf>
    <xf numFmtId="4" fontId="30" fillId="42" borderId="13" xfId="42" applyNumberFormat="1" applyFont="1" applyFill="1" applyBorder="1" applyAlignment="1">
      <alignment horizontal="right" indent="1"/>
    </xf>
    <xf numFmtId="4" fontId="1" fillId="42" borderId="13" xfId="42" applyNumberFormat="1" applyFont="1" applyFill="1" applyBorder="1" applyAlignment="1">
      <alignment horizontal="right" indent="1"/>
    </xf>
    <xf numFmtId="4" fontId="2" fillId="0" borderId="0" xfId="53" applyNumberFormat="1" applyFont="1" applyAlignment="1">
      <alignment horizontal="right" indent="1"/>
      <protection/>
    </xf>
    <xf numFmtId="4" fontId="2" fillId="0" borderId="0" xfId="44" applyNumberFormat="1" applyFont="1" applyAlignment="1">
      <alignment horizontal="right" indent="1"/>
    </xf>
    <xf numFmtId="4" fontId="1" fillId="0" borderId="29" xfId="53" applyNumberFormat="1" applyFont="1" applyBorder="1" applyAlignment="1">
      <alignment horizontal="right" indent="1"/>
      <protection/>
    </xf>
    <xf numFmtId="4" fontId="20" fillId="33" borderId="12" xfId="44" applyNumberFormat="1" applyFont="1" applyFill="1" applyBorder="1" applyAlignment="1">
      <alignment horizontal="right" indent="1"/>
    </xf>
    <xf numFmtId="0" fontId="1" fillId="41" borderId="13" xfId="53" applyFont="1" applyFill="1" applyBorder="1" applyAlignment="1">
      <alignment wrapText="1"/>
      <protection/>
    </xf>
    <xf numFmtId="0" fontId="1" fillId="41" borderId="26" xfId="53" applyFont="1" applyFill="1" applyBorder="1" applyAlignment="1">
      <alignment horizontal="center"/>
      <protection/>
    </xf>
    <xf numFmtId="49" fontId="1" fillId="41" borderId="43" xfId="53" applyNumberFormat="1" applyFont="1" applyFill="1" applyBorder="1" applyAlignment="1">
      <alignment horizontal="center"/>
      <protection/>
    </xf>
    <xf numFmtId="0" fontId="40" fillId="33" borderId="13" xfId="53" applyFont="1" applyFill="1" applyBorder="1" applyAlignment="1">
      <alignment wrapText="1"/>
      <protection/>
    </xf>
    <xf numFmtId="0" fontId="30" fillId="33" borderId="26" xfId="53" applyFont="1" applyFill="1" applyBorder="1" applyAlignment="1">
      <alignment horizontal="center"/>
      <protection/>
    </xf>
    <xf numFmtId="49" fontId="1" fillId="33" borderId="43" xfId="53" applyNumberFormat="1" applyFont="1" applyFill="1" applyBorder="1" applyAlignment="1">
      <alignment horizontal="center"/>
      <protection/>
    </xf>
    <xf numFmtId="0" fontId="1" fillId="0" borderId="13" xfId="53" applyFont="1" applyFill="1" applyBorder="1" applyAlignment="1">
      <alignment wrapText="1"/>
      <protection/>
    </xf>
    <xf numFmtId="0" fontId="1" fillId="0" borderId="26" xfId="53" applyFont="1" applyFill="1" applyBorder="1" applyAlignment="1">
      <alignment horizontal="center"/>
      <protection/>
    </xf>
    <xf numFmtId="49" fontId="1" fillId="0" borderId="43" xfId="53" applyNumberFormat="1" applyFont="1" applyFill="1" applyBorder="1" applyAlignment="1">
      <alignment horizontal="center"/>
      <protection/>
    </xf>
    <xf numFmtId="0" fontId="30" fillId="0" borderId="26" xfId="53" applyFont="1" applyFill="1" applyBorder="1" applyAlignment="1">
      <alignment horizontal="center"/>
      <protection/>
    </xf>
    <xf numFmtId="0" fontId="40" fillId="33" borderId="26" xfId="53" applyFont="1" applyFill="1" applyBorder="1" applyAlignment="1">
      <alignment wrapText="1"/>
      <protection/>
    </xf>
    <xf numFmtId="49" fontId="31" fillId="33" borderId="26" xfId="53" applyNumberFormat="1" applyFont="1" applyFill="1" applyBorder="1" applyAlignment="1">
      <alignment horizontal="center"/>
      <protection/>
    </xf>
    <xf numFmtId="0" fontId="40" fillId="0" borderId="0" xfId="53" applyFont="1" applyFill="1" applyBorder="1" applyAlignment="1">
      <alignment wrapText="1"/>
      <protection/>
    </xf>
    <xf numFmtId="0" fontId="30" fillId="0" borderId="0" xfId="53" applyFont="1" applyFill="1" applyBorder="1" applyAlignment="1">
      <alignment horizontal="center"/>
      <protection/>
    </xf>
    <xf numFmtId="49" fontId="31" fillId="0" borderId="0" xfId="53" applyNumberFormat="1" applyFont="1" applyFill="1" applyBorder="1" applyAlignment="1">
      <alignment horizontal="center"/>
      <protection/>
    </xf>
    <xf numFmtId="0" fontId="38" fillId="0" borderId="26" xfId="53" applyFont="1" applyFill="1" applyBorder="1" applyAlignment="1">
      <alignment wrapText="1"/>
      <protection/>
    </xf>
    <xf numFmtId="0" fontId="38" fillId="0" borderId="26" xfId="53" applyFont="1" applyFill="1" applyBorder="1" applyAlignment="1">
      <alignment horizontal="center"/>
      <protection/>
    </xf>
    <xf numFmtId="49" fontId="38" fillId="0" borderId="26" xfId="53" applyNumberFormat="1" applyFont="1" applyFill="1" applyBorder="1" applyAlignment="1">
      <alignment horizontal="center"/>
      <protection/>
    </xf>
    <xf numFmtId="0" fontId="1" fillId="0" borderId="26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wrapText="1"/>
    </xf>
    <xf numFmtId="0" fontId="30" fillId="33" borderId="26" xfId="53" applyFont="1" applyFill="1" applyBorder="1" applyAlignment="1">
      <alignment wrapText="1"/>
      <protection/>
    </xf>
    <xf numFmtId="49" fontId="30" fillId="33" borderId="26" xfId="53" applyNumberFormat="1" applyFont="1" applyFill="1" applyBorder="1" applyAlignment="1">
      <alignment horizontal="center"/>
      <protection/>
    </xf>
    <xf numFmtId="0" fontId="1" fillId="0" borderId="13" xfId="0" applyFont="1" applyFill="1" applyBorder="1" applyAlignment="1">
      <alignment wrapText="1"/>
    </xf>
    <xf numFmtId="0" fontId="1" fillId="0" borderId="26" xfId="0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0" fontId="40" fillId="33" borderId="13" xfId="0" applyFont="1" applyFill="1" applyBorder="1" applyAlignment="1">
      <alignment wrapText="1"/>
    </xf>
    <xf numFmtId="0" fontId="30" fillId="33" borderId="26" xfId="0" applyFont="1" applyFill="1" applyBorder="1" applyAlignment="1">
      <alignment horizontal="center"/>
    </xf>
    <xf numFmtId="49" fontId="31" fillId="33" borderId="43" xfId="0" applyNumberFormat="1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40" fillId="42" borderId="13" xfId="0" applyFont="1" applyFill="1" applyBorder="1" applyAlignment="1">
      <alignment wrapText="1"/>
    </xf>
    <xf numFmtId="0" fontId="30" fillId="42" borderId="26" xfId="0" applyFont="1" applyFill="1" applyBorder="1" applyAlignment="1">
      <alignment horizontal="center"/>
    </xf>
    <xf numFmtId="49" fontId="31" fillId="42" borderId="43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wrapText="1"/>
    </xf>
    <xf numFmtId="0" fontId="30" fillId="33" borderId="25" xfId="53" applyFont="1" applyFill="1" applyBorder="1" applyAlignment="1">
      <alignment horizontal="center"/>
      <protection/>
    </xf>
    <xf numFmtId="0" fontId="2" fillId="0" borderId="0" xfId="53" applyFont="1" applyAlignment="1">
      <alignment/>
      <protection/>
    </xf>
    <xf numFmtId="1" fontId="0" fillId="0" borderId="0" xfId="0" applyNumberFormat="1" applyAlignment="1">
      <alignment horizontal="left"/>
    </xf>
    <xf numFmtId="3" fontId="9" fillId="0" borderId="0" xfId="44" applyNumberFormat="1" applyFont="1" applyAlignment="1">
      <alignment/>
    </xf>
    <xf numFmtId="0" fontId="0" fillId="44" borderId="26" xfId="0" applyFill="1" applyBorder="1" applyAlignment="1">
      <alignment horizontal="center"/>
    </xf>
    <xf numFmtId="3" fontId="15" fillId="44" borderId="26" xfId="0" applyNumberFormat="1" applyFont="1" applyFill="1" applyBorder="1" applyAlignment="1">
      <alignment/>
    </xf>
    <xf numFmtId="3" fontId="45" fillId="44" borderId="42" xfId="0" applyNumberFormat="1" applyFont="1" applyFill="1" applyBorder="1" applyAlignment="1">
      <alignment/>
    </xf>
    <xf numFmtId="3" fontId="45" fillId="44" borderId="27" xfId="0" applyNumberFormat="1" applyFont="1" applyFill="1" applyBorder="1" applyAlignment="1">
      <alignment/>
    </xf>
    <xf numFmtId="3" fontId="46" fillId="44" borderId="26" xfId="0" applyNumberFormat="1" applyFont="1" applyFill="1" applyBorder="1" applyAlignment="1">
      <alignment horizontal="right" indent="1"/>
    </xf>
    <xf numFmtId="4" fontId="0" fillId="44" borderId="42" xfId="0" applyNumberFormat="1" applyFill="1" applyBorder="1" applyAlignment="1">
      <alignment horizontal="right" indent="1"/>
    </xf>
    <xf numFmtId="4" fontId="0" fillId="44" borderId="18" xfId="0" applyNumberFormat="1" applyFill="1" applyBorder="1" applyAlignment="1">
      <alignment horizontal="right" indent="1"/>
    </xf>
    <xf numFmtId="4" fontId="0" fillId="44" borderId="27" xfId="0" applyNumberFormat="1" applyFill="1" applyBorder="1" applyAlignment="1">
      <alignment horizontal="right" indent="1"/>
    </xf>
    <xf numFmtId="4" fontId="0" fillId="44" borderId="25" xfId="0" applyNumberFormat="1" applyFill="1" applyBorder="1" applyAlignment="1">
      <alignment horizontal="right" indent="1"/>
    </xf>
    <xf numFmtId="4" fontId="46" fillId="44" borderId="26" xfId="0" applyNumberFormat="1" applyFont="1" applyFill="1" applyBorder="1" applyAlignment="1">
      <alignment horizontal="right" indent="1"/>
    </xf>
    <xf numFmtId="3" fontId="47" fillId="44" borderId="13" xfId="0" applyNumberFormat="1" applyFont="1" applyFill="1" applyBorder="1" applyAlignment="1">
      <alignment horizontal="right" indent="1"/>
    </xf>
    <xf numFmtId="4" fontId="0" fillId="44" borderId="13" xfId="0" applyNumberFormat="1" applyFill="1" applyBorder="1" applyAlignment="1">
      <alignment horizontal="right" indent="1"/>
    </xf>
    <xf numFmtId="4" fontId="0" fillId="44" borderId="19" xfId="0" applyNumberFormat="1" applyFill="1" applyBorder="1" applyAlignment="1">
      <alignment horizontal="right" indent="1"/>
    </xf>
    <xf numFmtId="4" fontId="0" fillId="44" borderId="28" xfId="0" applyNumberFormat="1" applyFill="1" applyBorder="1" applyAlignment="1">
      <alignment horizontal="right" indent="1"/>
    </xf>
    <xf numFmtId="4" fontId="47" fillId="44" borderId="28" xfId="0" applyNumberFormat="1" applyFont="1" applyFill="1" applyBorder="1" applyAlignment="1">
      <alignment horizontal="right" indent="1"/>
    </xf>
    <xf numFmtId="4" fontId="0" fillId="44" borderId="42" xfId="0" applyNumberFormat="1" applyFont="1" applyFill="1" applyBorder="1" applyAlignment="1">
      <alignment horizontal="right" indent="1"/>
    </xf>
    <xf numFmtId="4" fontId="0" fillId="44" borderId="27" xfId="0" applyNumberFormat="1" applyFont="1" applyFill="1" applyBorder="1" applyAlignment="1">
      <alignment horizontal="right" indent="1"/>
    </xf>
    <xf numFmtId="4" fontId="15" fillId="44" borderId="26" xfId="0" applyNumberFormat="1" applyFont="1" applyFill="1" applyBorder="1" applyAlignment="1">
      <alignment horizontal="right" indent="1"/>
    </xf>
    <xf numFmtId="4" fontId="0" fillId="44" borderId="26" xfId="0" applyNumberFormat="1" applyFill="1" applyBorder="1" applyAlignment="1">
      <alignment horizontal="right" indent="1"/>
    </xf>
    <xf numFmtId="4" fontId="47" fillId="44" borderId="26" xfId="0" applyNumberFormat="1" applyFont="1" applyFill="1" applyBorder="1" applyAlignment="1">
      <alignment horizontal="right" indent="1"/>
    </xf>
    <xf numFmtId="4" fontId="0" fillId="44" borderId="18" xfId="0" applyNumberFormat="1" applyFill="1" applyBorder="1" applyAlignment="1">
      <alignment horizontal="right"/>
    </xf>
    <xf numFmtId="3" fontId="15" fillId="44" borderId="13" xfId="0" applyNumberFormat="1" applyFont="1" applyFill="1" applyBorder="1" applyAlignment="1">
      <alignment horizontal="right" indent="1"/>
    </xf>
    <xf numFmtId="3" fontId="45" fillId="44" borderId="19" xfId="0" applyNumberFormat="1" applyFont="1" applyFill="1" applyBorder="1" applyAlignment="1">
      <alignment horizontal="right" indent="1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44" borderId="28" xfId="0" applyFill="1" applyBorder="1" applyAlignment="1">
      <alignment/>
    </xf>
    <xf numFmtId="0" fontId="0" fillId="44" borderId="26" xfId="0" applyFill="1" applyBorder="1" applyAlignment="1">
      <alignment/>
    </xf>
    <xf numFmtId="0" fontId="0" fillId="44" borderId="28" xfId="0" applyFont="1" applyFill="1" applyBorder="1" applyAlignment="1">
      <alignment horizontal="center" vertical="top" wrapText="1"/>
    </xf>
    <xf numFmtId="3" fontId="45" fillId="44" borderId="13" xfId="0" applyNumberFormat="1" applyFont="1" applyFill="1" applyBorder="1" applyAlignment="1">
      <alignment/>
    </xf>
    <xf numFmtId="3" fontId="45" fillId="44" borderId="28" xfId="0" applyNumberFormat="1" applyFont="1" applyFill="1" applyBorder="1" applyAlignment="1">
      <alignment/>
    </xf>
    <xf numFmtId="3" fontId="0" fillId="44" borderId="13" xfId="0" applyNumberFormat="1" applyFill="1" applyBorder="1" applyAlignment="1">
      <alignment horizontal="right" indent="1"/>
    </xf>
    <xf numFmtId="3" fontId="0" fillId="44" borderId="19" xfId="0" applyNumberFormat="1" applyFill="1" applyBorder="1" applyAlignment="1">
      <alignment horizontal="right" indent="1"/>
    </xf>
    <xf numFmtId="3" fontId="0" fillId="44" borderId="28" xfId="0" applyNumberFormat="1" applyFill="1" applyBorder="1" applyAlignment="1">
      <alignment horizontal="right" indent="1"/>
    </xf>
    <xf numFmtId="3" fontId="0" fillId="44" borderId="26" xfId="0" applyNumberFormat="1" applyFill="1" applyBorder="1" applyAlignment="1">
      <alignment horizontal="right" indent="1"/>
    </xf>
    <xf numFmtId="3" fontId="47" fillId="44" borderId="28" xfId="0" applyNumberFormat="1" applyFont="1" applyFill="1" applyBorder="1" applyAlignment="1">
      <alignment horizontal="right" indent="1"/>
    </xf>
    <xf numFmtId="3" fontId="0" fillId="44" borderId="13" xfId="0" applyNumberFormat="1" applyFont="1" applyFill="1" applyBorder="1" applyAlignment="1">
      <alignment horizontal="right" indent="1"/>
    </xf>
    <xf numFmtId="3" fontId="0" fillId="44" borderId="28" xfId="0" applyNumberFormat="1" applyFont="1" applyFill="1" applyBorder="1" applyAlignment="1">
      <alignment horizontal="right" indent="1"/>
    </xf>
    <xf numFmtId="3" fontId="15" fillId="44" borderId="26" xfId="0" applyNumberFormat="1" applyFont="1" applyFill="1" applyBorder="1" applyAlignment="1">
      <alignment horizontal="right" indent="1"/>
    </xf>
    <xf numFmtId="3" fontId="0" fillId="44" borderId="19" xfId="0" applyNumberFormat="1" applyFill="1" applyBorder="1" applyAlignment="1">
      <alignment horizontal="right"/>
    </xf>
    <xf numFmtId="0" fontId="0" fillId="44" borderId="75" xfId="0" applyFill="1" applyBorder="1" applyAlignment="1">
      <alignment horizontal="center"/>
    </xf>
    <xf numFmtId="0" fontId="0" fillId="44" borderId="34" xfId="0" applyFill="1" applyBorder="1" applyAlignment="1">
      <alignment horizontal="center"/>
    </xf>
    <xf numFmtId="0" fontId="0" fillId="44" borderId="34" xfId="0" applyFont="1" applyFill="1" applyBorder="1" applyAlignment="1">
      <alignment horizontal="center"/>
    </xf>
    <xf numFmtId="0" fontId="0" fillId="44" borderId="34" xfId="0" applyFont="1" applyFill="1" applyBorder="1" applyAlignment="1">
      <alignment horizontal="center" wrapText="1"/>
    </xf>
    <xf numFmtId="0" fontId="0" fillId="44" borderId="34" xfId="0" applyFont="1" applyFill="1" applyBorder="1" applyAlignment="1">
      <alignment horizontal="center" vertical="top" wrapText="1"/>
    </xf>
    <xf numFmtId="0" fontId="0" fillId="44" borderId="31" xfId="0" applyFill="1" applyBorder="1" applyAlignment="1">
      <alignment/>
    </xf>
    <xf numFmtId="0" fontId="0" fillId="44" borderId="76" xfId="0" applyFill="1" applyBorder="1" applyAlignment="1">
      <alignment horizontal="center"/>
    </xf>
    <xf numFmtId="0" fontId="0" fillId="0" borderId="30" xfId="0" applyBorder="1" applyAlignment="1">
      <alignment/>
    </xf>
    <xf numFmtId="0" fontId="0" fillId="44" borderId="0" xfId="0" applyFill="1" applyBorder="1" applyAlignment="1">
      <alignment/>
    </xf>
    <xf numFmtId="0" fontId="0" fillId="0" borderId="77" xfId="0" applyBorder="1" applyAlignment="1">
      <alignment/>
    </xf>
    <xf numFmtId="0" fontId="15" fillId="0" borderId="76" xfId="0" applyFont="1" applyBorder="1" applyAlignment="1">
      <alignment/>
    </xf>
    <xf numFmtId="0" fontId="15" fillId="0" borderId="78" xfId="0" applyFont="1" applyBorder="1" applyAlignment="1">
      <alignment/>
    </xf>
    <xf numFmtId="0" fontId="45" fillId="0" borderId="79" xfId="0" applyFont="1" applyBorder="1" applyAlignment="1">
      <alignment/>
    </xf>
    <xf numFmtId="0" fontId="45" fillId="0" borderId="77" xfId="0" applyFont="1" applyBorder="1" applyAlignment="1">
      <alignment/>
    </xf>
    <xf numFmtId="0" fontId="45" fillId="0" borderId="80" xfId="0" applyFont="1" applyBorder="1" applyAlignment="1">
      <alignment/>
    </xf>
    <xf numFmtId="0" fontId="45" fillId="0" borderId="81" xfId="0" applyFont="1" applyBorder="1" applyAlignment="1">
      <alignment/>
    </xf>
    <xf numFmtId="0" fontId="46" fillId="0" borderId="82" xfId="0" applyFont="1" applyBorder="1" applyAlignment="1">
      <alignment/>
    </xf>
    <xf numFmtId="0" fontId="46" fillId="0" borderId="81" xfId="0" applyFont="1" applyBorder="1" applyAlignment="1">
      <alignment/>
    </xf>
    <xf numFmtId="0" fontId="47" fillId="0" borderId="30" xfId="0" applyFont="1" applyBorder="1" applyAlignment="1">
      <alignment/>
    </xf>
    <xf numFmtId="3" fontId="47" fillId="44" borderId="0" xfId="0" applyNumberFormat="1" applyFont="1" applyFill="1" applyBorder="1" applyAlignment="1">
      <alignment horizontal="right" indent="1"/>
    </xf>
    <xf numFmtId="3" fontId="47" fillId="0" borderId="0" xfId="0" applyNumberFormat="1" applyFont="1" applyBorder="1" applyAlignment="1">
      <alignment horizontal="right" indent="1"/>
    </xf>
    <xf numFmtId="4" fontId="47" fillId="44" borderId="0" xfId="0" applyNumberFormat="1" applyFont="1" applyFill="1" applyBorder="1" applyAlignment="1">
      <alignment horizontal="right" indent="1"/>
    </xf>
    <xf numFmtId="0" fontId="47" fillId="0" borderId="77" xfId="0" applyFont="1" applyBorder="1" applyAlignment="1">
      <alignment/>
    </xf>
    <xf numFmtId="0" fontId="0" fillId="0" borderId="41" xfId="0" applyBorder="1" applyAlignment="1">
      <alignment/>
    </xf>
    <xf numFmtId="0" fontId="0" fillId="0" borderId="83" xfId="0" applyBorder="1" applyAlignment="1">
      <alignment/>
    </xf>
    <xf numFmtId="0" fontId="0" fillId="0" borderId="20" xfId="0" applyBorder="1" applyAlignment="1">
      <alignment/>
    </xf>
    <xf numFmtId="0" fontId="0" fillId="0" borderId="31" xfId="0" applyBorder="1" applyAlignment="1">
      <alignment/>
    </xf>
    <xf numFmtId="0" fontId="0" fillId="0" borderId="81" xfId="0" applyBorder="1" applyAlignment="1">
      <alignment/>
    </xf>
    <xf numFmtId="0" fontId="0" fillId="0" borderId="76" xfId="0" applyBorder="1" applyAlignment="1">
      <alignment/>
    </xf>
    <xf numFmtId="0" fontId="0" fillId="0" borderId="78" xfId="0" applyBorder="1" applyAlignment="1">
      <alignment/>
    </xf>
    <xf numFmtId="0" fontId="0" fillId="44" borderId="0" xfId="0" applyFill="1" applyBorder="1" applyAlignment="1">
      <alignment horizontal="right" indent="1"/>
    </xf>
    <xf numFmtId="0" fontId="0" fillId="0" borderId="0" xfId="0" applyBorder="1" applyAlignment="1">
      <alignment horizontal="right" indent="1"/>
    </xf>
    <xf numFmtId="4" fontId="0" fillId="44" borderId="0" xfId="0" applyNumberFormat="1" applyFill="1" applyBorder="1" applyAlignment="1">
      <alignment horizontal="right" indent="1"/>
    </xf>
    <xf numFmtId="0" fontId="46" fillId="0" borderId="78" xfId="0" applyFont="1" applyBorder="1" applyAlignment="1">
      <alignment/>
    </xf>
    <xf numFmtId="0" fontId="47" fillId="0" borderId="79" xfId="0" applyFont="1" applyBorder="1" applyAlignment="1">
      <alignment/>
    </xf>
    <xf numFmtId="0" fontId="47" fillId="0" borderId="83" xfId="0" applyFont="1" applyBorder="1" applyAlignment="1">
      <alignment/>
    </xf>
    <xf numFmtId="0" fontId="47" fillId="0" borderId="80" xfId="0" applyFont="1" applyBorder="1" applyAlignment="1">
      <alignment/>
    </xf>
    <xf numFmtId="0" fontId="47" fillId="0" borderId="81" xfId="0" applyFont="1" applyBorder="1" applyAlignment="1">
      <alignment horizontal="left" wrapText="1"/>
    </xf>
    <xf numFmtId="0" fontId="0" fillId="0" borderId="41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76" xfId="0" applyFont="1" applyBorder="1" applyAlignment="1">
      <alignment/>
    </xf>
    <xf numFmtId="3" fontId="0" fillId="44" borderId="0" xfId="0" applyNumberFormat="1" applyFill="1" applyBorder="1" applyAlignment="1">
      <alignment horizontal="right" indent="1"/>
    </xf>
    <xf numFmtId="3" fontId="0" fillId="0" borderId="0" xfId="0" applyNumberFormat="1" applyBorder="1" applyAlignment="1">
      <alignment horizontal="right" indent="1"/>
    </xf>
    <xf numFmtId="0" fontId="15" fillId="0" borderId="82" xfId="0" applyFont="1" applyBorder="1" applyAlignment="1">
      <alignment/>
    </xf>
    <xf numFmtId="0" fontId="45" fillId="0" borderId="82" xfId="0" applyFont="1" applyBorder="1" applyAlignment="1">
      <alignment/>
    </xf>
    <xf numFmtId="0" fontId="47" fillId="0" borderId="82" xfId="0" applyFont="1" applyBorder="1" applyAlignment="1">
      <alignment/>
    </xf>
    <xf numFmtId="0" fontId="0" fillId="0" borderId="20" xfId="0" applyBorder="1" applyAlignment="1">
      <alignment/>
    </xf>
    <xf numFmtId="0" fontId="15" fillId="0" borderId="79" xfId="0" applyFont="1" applyBorder="1" applyAlignment="1">
      <alignment/>
    </xf>
    <xf numFmtId="0" fontId="15" fillId="0" borderId="77" xfId="0" applyFont="1" applyBorder="1" applyAlignment="1">
      <alignment/>
    </xf>
    <xf numFmtId="0" fontId="45" fillId="0" borderId="30" xfId="0" applyFont="1" applyBorder="1" applyAlignment="1">
      <alignment/>
    </xf>
    <xf numFmtId="0" fontId="45" fillId="0" borderId="84" xfId="0" applyFont="1" applyBorder="1" applyAlignment="1">
      <alignment/>
    </xf>
    <xf numFmtId="0" fontId="45" fillId="0" borderId="85" xfId="0" applyFont="1" applyBorder="1" applyAlignment="1">
      <alignment/>
    </xf>
    <xf numFmtId="0" fontId="47" fillId="0" borderId="85" xfId="0" applyFont="1" applyBorder="1" applyAlignment="1">
      <alignment/>
    </xf>
    <xf numFmtId="0" fontId="47" fillId="0" borderId="86" xfId="0" applyFont="1" applyBorder="1" applyAlignment="1">
      <alignment/>
    </xf>
    <xf numFmtId="3" fontId="45" fillId="44" borderId="44" xfId="0" applyNumberFormat="1" applyFont="1" applyFill="1" applyBorder="1" applyAlignment="1">
      <alignment horizontal="right" indent="1"/>
    </xf>
    <xf numFmtId="3" fontId="45" fillId="0" borderId="44" xfId="0" applyNumberFormat="1" applyFont="1" applyBorder="1" applyAlignment="1">
      <alignment horizontal="right" indent="1"/>
    </xf>
    <xf numFmtId="166" fontId="15" fillId="0" borderId="44" xfId="0" applyNumberFormat="1" applyFont="1" applyBorder="1" applyAlignment="1">
      <alignment horizontal="right" indent="1"/>
    </xf>
    <xf numFmtId="0" fontId="47" fillId="0" borderId="87" xfId="0" applyFont="1" applyBorder="1" applyAlignment="1">
      <alignment/>
    </xf>
    <xf numFmtId="0" fontId="10" fillId="45" borderId="88" xfId="0" applyFont="1" applyFill="1" applyBorder="1" applyAlignment="1">
      <alignment horizontal="center" vertical="center" wrapText="1"/>
    </xf>
    <xf numFmtId="0" fontId="9" fillId="45" borderId="66" xfId="0" applyFont="1" applyFill="1" applyBorder="1" applyAlignment="1">
      <alignment horizontal="center" vertical="center"/>
    </xf>
    <xf numFmtId="0" fontId="9" fillId="45" borderId="67" xfId="0" applyFont="1" applyFill="1" applyBorder="1" applyAlignment="1">
      <alignment horizontal="center" vertical="center"/>
    </xf>
    <xf numFmtId="0" fontId="43" fillId="45" borderId="67" xfId="0" applyFont="1" applyFill="1" applyBorder="1" applyAlignment="1">
      <alignment horizontal="center" vertical="center" wrapText="1"/>
    </xf>
    <xf numFmtId="1" fontId="9" fillId="45" borderId="68" xfId="0" applyNumberFormat="1" applyFont="1" applyFill="1" applyBorder="1" applyAlignment="1">
      <alignment horizontal="center" vertical="center"/>
    </xf>
    <xf numFmtId="1" fontId="9" fillId="45" borderId="63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vertical="center"/>
    </xf>
    <xf numFmtId="0" fontId="2" fillId="43" borderId="18" xfId="0" applyFont="1" applyFill="1" applyBorder="1" applyAlignment="1">
      <alignment vertical="top" wrapText="1"/>
    </xf>
    <xf numFmtId="0" fontId="0" fillId="43" borderId="0" xfId="0" applyFill="1" applyBorder="1" applyAlignment="1">
      <alignment vertical="top" wrapText="1"/>
    </xf>
    <xf numFmtId="0" fontId="0" fillId="43" borderId="29" xfId="0" applyFill="1" applyBorder="1" applyAlignment="1">
      <alignment vertical="top" wrapText="1"/>
    </xf>
    <xf numFmtId="0" fontId="2" fillId="43" borderId="18" xfId="0" applyFont="1" applyFill="1" applyBorder="1" applyAlignment="1">
      <alignment horizontal="left" vertical="top" wrapText="1"/>
    </xf>
    <xf numFmtId="0" fontId="2" fillId="43" borderId="0" xfId="0" applyFont="1" applyFill="1" applyBorder="1" applyAlignment="1">
      <alignment horizontal="left" vertical="top" wrapText="1"/>
    </xf>
    <xf numFmtId="0" fontId="2" fillId="43" borderId="2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2" fillId="43" borderId="18" xfId="0" applyFont="1" applyFill="1" applyBorder="1" applyAlignment="1">
      <alignment wrapText="1"/>
    </xf>
    <xf numFmtId="0" fontId="0" fillId="43" borderId="0" xfId="0" applyFill="1" applyBorder="1" applyAlignment="1">
      <alignment wrapText="1"/>
    </xf>
    <xf numFmtId="0" fontId="0" fillId="43" borderId="29" xfId="0" applyFill="1" applyBorder="1" applyAlignment="1">
      <alignment wrapText="1"/>
    </xf>
    <xf numFmtId="0" fontId="0" fillId="43" borderId="18" xfId="0" applyFill="1" applyBorder="1" applyAlignment="1">
      <alignment wrapText="1"/>
    </xf>
    <xf numFmtId="49" fontId="2" fillId="43" borderId="0" xfId="0" applyNumberFormat="1" applyFont="1" applyFill="1" applyBorder="1" applyAlignment="1">
      <alignment horizontal="left" vertical="justify"/>
    </xf>
    <xf numFmtId="49" fontId="2" fillId="43" borderId="29" xfId="0" applyNumberFormat="1" applyFont="1" applyFill="1" applyBorder="1" applyAlignment="1">
      <alignment horizontal="left" vertical="justify"/>
    </xf>
    <xf numFmtId="49" fontId="2" fillId="43" borderId="18" xfId="0" applyNumberFormat="1" applyFont="1" applyFill="1" applyBorder="1" applyAlignment="1">
      <alignment horizontal="left" vertical="top" wrapText="1"/>
    </xf>
    <xf numFmtId="49" fontId="2" fillId="43" borderId="0" xfId="0" applyNumberFormat="1" applyFont="1" applyFill="1" applyBorder="1" applyAlignment="1">
      <alignment horizontal="left" vertical="top" wrapText="1"/>
    </xf>
    <xf numFmtId="49" fontId="2" fillId="43" borderId="29" xfId="0" applyNumberFormat="1" applyFont="1" applyFill="1" applyBorder="1" applyAlignment="1">
      <alignment horizontal="left" vertical="top" wrapText="1"/>
    </xf>
    <xf numFmtId="49" fontId="2" fillId="43" borderId="18" xfId="0" applyNumberFormat="1" applyFont="1" applyFill="1" applyBorder="1" applyAlignment="1">
      <alignment horizontal="left" vertical="justify" wrapText="1"/>
    </xf>
    <xf numFmtId="49" fontId="2" fillId="43" borderId="0" xfId="0" applyNumberFormat="1" applyFont="1" applyFill="1" applyBorder="1" applyAlignment="1">
      <alignment horizontal="left" vertical="justify" wrapText="1"/>
    </xf>
    <xf numFmtId="49" fontId="2" fillId="43" borderId="29" xfId="0" applyNumberFormat="1" applyFont="1" applyFill="1" applyBorder="1" applyAlignment="1">
      <alignment horizontal="left" vertical="justify" wrapText="1"/>
    </xf>
    <xf numFmtId="0" fontId="0" fillId="43" borderId="0" xfId="0" applyFont="1" applyFill="1" applyBorder="1" applyAlignment="1">
      <alignment vertical="top" wrapText="1"/>
    </xf>
    <xf numFmtId="0" fontId="0" fillId="43" borderId="29" xfId="0" applyFont="1" applyFill="1" applyBorder="1" applyAlignment="1">
      <alignment vertical="top" wrapText="1"/>
    </xf>
    <xf numFmtId="49" fontId="2" fillId="43" borderId="19" xfId="0" applyNumberFormat="1" applyFont="1" applyFill="1" applyBorder="1" applyAlignment="1">
      <alignment horizontal="center" vertical="top" wrapText="1"/>
    </xf>
    <xf numFmtId="0" fontId="0" fillId="43" borderId="18" xfId="0" applyFill="1" applyBorder="1" applyAlignment="1">
      <alignment vertical="top" wrapText="1"/>
    </xf>
    <xf numFmtId="49" fontId="2" fillId="43" borderId="19" xfId="0" applyNumberFormat="1" applyFont="1" applyFill="1" applyBorder="1" applyAlignment="1">
      <alignment horizontal="center" vertical="top"/>
    </xf>
    <xf numFmtId="0" fontId="2" fillId="43" borderId="18" xfId="0" applyFont="1" applyFill="1" applyBorder="1" applyAlignment="1">
      <alignment horizontal="left" wrapText="1"/>
    </xf>
    <xf numFmtId="0" fontId="0" fillId="43" borderId="0" xfId="0" applyFill="1" applyBorder="1" applyAlignment="1">
      <alignment horizontal="left"/>
    </xf>
    <xf numFmtId="0" fontId="0" fillId="43" borderId="29" xfId="0" applyFill="1" applyBorder="1" applyAlignment="1">
      <alignment horizontal="left"/>
    </xf>
    <xf numFmtId="49" fontId="2" fillId="43" borderId="18" xfId="0" applyNumberFormat="1" applyFont="1" applyFill="1" applyBorder="1" applyAlignment="1">
      <alignment horizontal="left" vertical="justify"/>
    </xf>
    <xf numFmtId="0" fontId="2" fillId="43" borderId="0" xfId="0" applyFont="1" applyFill="1" applyBorder="1" applyAlignment="1">
      <alignment vertical="top" wrapText="1"/>
    </xf>
    <xf numFmtId="0" fontId="2" fillId="43" borderId="18" xfId="0" applyFont="1" applyFill="1" applyBorder="1" applyAlignment="1">
      <alignment vertical="top" wrapText="1"/>
    </xf>
    <xf numFmtId="0" fontId="8" fillId="43" borderId="18" xfId="0" applyFont="1" applyFill="1" applyBorder="1" applyAlignment="1">
      <alignment wrapText="1"/>
    </xf>
    <xf numFmtId="0" fontId="8" fillId="43" borderId="0" xfId="0" applyFont="1" applyFill="1" applyBorder="1" applyAlignment="1">
      <alignment wrapText="1"/>
    </xf>
    <xf numFmtId="0" fontId="8" fillId="43" borderId="29" xfId="0" applyFont="1" applyFill="1" applyBorder="1" applyAlignment="1">
      <alignment wrapText="1"/>
    </xf>
    <xf numFmtId="0" fontId="2" fillId="43" borderId="0" xfId="0" applyFont="1" applyFill="1" applyBorder="1" applyAlignment="1">
      <alignment vertical="top" wrapText="1"/>
    </xf>
    <xf numFmtId="0" fontId="8" fillId="43" borderId="18" xfId="0" applyFont="1" applyFill="1" applyBorder="1" applyAlignment="1">
      <alignment horizontal="left" vertical="top" wrapText="1"/>
    </xf>
    <xf numFmtId="0" fontId="8" fillId="43" borderId="0" xfId="0" applyFont="1" applyFill="1" applyBorder="1" applyAlignment="1">
      <alignment horizontal="left" vertical="top" wrapText="1"/>
    </xf>
    <xf numFmtId="0" fontId="8" fillId="43" borderId="29" xfId="0" applyFont="1" applyFill="1" applyBorder="1" applyAlignment="1">
      <alignment horizontal="left" vertical="top" wrapText="1"/>
    </xf>
    <xf numFmtId="0" fontId="2" fillId="43" borderId="18" xfId="0" applyFont="1" applyFill="1" applyBorder="1" applyAlignment="1">
      <alignment horizontal="left" vertical="top" wrapText="1"/>
    </xf>
    <xf numFmtId="0" fontId="2" fillId="43" borderId="0" xfId="0" applyFont="1" applyFill="1" applyBorder="1" applyAlignment="1">
      <alignment horizontal="left" vertical="top" wrapText="1"/>
    </xf>
    <xf numFmtId="0" fontId="2" fillId="43" borderId="29" xfId="0" applyFont="1" applyFill="1" applyBorder="1" applyAlignment="1">
      <alignment horizontal="left" vertical="top" wrapText="1"/>
    </xf>
    <xf numFmtId="0" fontId="2" fillId="43" borderId="18" xfId="0" applyFont="1" applyFill="1" applyBorder="1" applyAlignment="1">
      <alignment wrapText="1"/>
    </xf>
    <xf numFmtId="0" fontId="0" fillId="43" borderId="0" xfId="0" applyFont="1" applyFill="1" applyBorder="1" applyAlignment="1">
      <alignment wrapText="1"/>
    </xf>
    <xf numFmtId="0" fontId="0" fillId="43" borderId="29" xfId="0" applyFont="1" applyFill="1" applyBorder="1" applyAlignment="1">
      <alignment wrapText="1"/>
    </xf>
    <xf numFmtId="0" fontId="8" fillId="43" borderId="18" xfId="0" applyFont="1" applyFill="1" applyBorder="1" applyAlignment="1">
      <alignment vertical="justify"/>
    </xf>
    <xf numFmtId="0" fontId="0" fillId="43" borderId="0" xfId="0" applyFill="1" applyBorder="1" applyAlignment="1">
      <alignment vertical="justify"/>
    </xf>
    <xf numFmtId="0" fontId="0" fillId="43" borderId="29" xfId="0" applyFill="1" applyBorder="1" applyAlignment="1">
      <alignment vertical="justify"/>
    </xf>
    <xf numFmtId="0" fontId="0" fillId="43" borderId="0" xfId="0" applyFont="1" applyFill="1" applyBorder="1" applyAlignment="1">
      <alignment/>
    </xf>
    <xf numFmtId="0" fontId="0" fillId="43" borderId="29" xfId="0" applyFont="1" applyFill="1" applyBorder="1" applyAlignment="1">
      <alignment/>
    </xf>
    <xf numFmtId="0" fontId="2" fillId="43" borderId="18" xfId="0" applyFont="1" applyFill="1" applyBorder="1" applyAlignment="1">
      <alignment horizontal="left" wrapText="1"/>
    </xf>
    <xf numFmtId="0" fontId="2" fillId="43" borderId="0" xfId="0" applyFont="1" applyFill="1" applyBorder="1" applyAlignment="1">
      <alignment horizontal="left" wrapText="1"/>
    </xf>
    <xf numFmtId="0" fontId="2" fillId="43" borderId="29" xfId="0" applyFont="1" applyFill="1" applyBorder="1" applyAlignment="1">
      <alignment horizontal="left" wrapText="1"/>
    </xf>
    <xf numFmtId="0" fontId="2" fillId="43" borderId="27" xfId="0" applyFont="1" applyFill="1" applyBorder="1" applyAlignment="1">
      <alignment vertical="top" wrapText="1"/>
    </xf>
    <xf numFmtId="0" fontId="0" fillId="43" borderId="21" xfId="0" applyFill="1" applyBorder="1" applyAlignment="1">
      <alignment vertical="top"/>
    </xf>
    <xf numFmtId="0" fontId="0" fillId="43" borderId="22" xfId="0" applyFill="1" applyBorder="1" applyAlignment="1">
      <alignment vertical="top"/>
    </xf>
    <xf numFmtId="0" fontId="2" fillId="43" borderId="0" xfId="0" applyFont="1" applyFill="1" applyBorder="1" applyAlignment="1">
      <alignment wrapText="1"/>
    </xf>
    <xf numFmtId="0" fontId="2" fillId="43" borderId="29" xfId="0" applyFont="1" applyFill="1" applyBorder="1" applyAlignment="1">
      <alignment wrapText="1"/>
    </xf>
    <xf numFmtId="0" fontId="0" fillId="43" borderId="0" xfId="0" applyFill="1" applyBorder="1" applyAlignment="1">
      <alignment/>
    </xf>
    <xf numFmtId="0" fontId="0" fillId="43" borderId="29" xfId="0" applyFill="1" applyBorder="1" applyAlignment="1">
      <alignment/>
    </xf>
    <xf numFmtId="0" fontId="2" fillId="43" borderId="18" xfId="0" applyFont="1" applyFill="1" applyBorder="1" applyAlignment="1">
      <alignment/>
    </xf>
    <xf numFmtId="49" fontId="8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43" borderId="18" xfId="0" applyFont="1" applyFill="1" applyBorder="1" applyAlignment="1">
      <alignment wrapText="1"/>
    </xf>
    <xf numFmtId="0" fontId="8" fillId="43" borderId="0" xfId="0" applyFont="1" applyFill="1" applyBorder="1" applyAlignment="1">
      <alignment wrapText="1"/>
    </xf>
    <xf numFmtId="0" fontId="15" fillId="43" borderId="0" xfId="0" applyFont="1" applyFill="1" applyBorder="1" applyAlignment="1">
      <alignment/>
    </xf>
    <xf numFmtId="0" fontId="15" fillId="43" borderId="29" xfId="0" applyFont="1" applyFill="1" applyBorder="1" applyAlignment="1">
      <alignment/>
    </xf>
    <xf numFmtId="164" fontId="2" fillId="34" borderId="89" xfId="42" applyNumberFormat="1" applyFont="1" applyFill="1" applyBorder="1" applyAlignment="1">
      <alignment horizontal="center" wrapText="1"/>
    </xf>
    <xf numFmtId="164" fontId="2" fillId="34" borderId="90" xfId="42" applyNumberFormat="1" applyFont="1" applyFill="1" applyBorder="1" applyAlignment="1">
      <alignment horizontal="center" wrapText="1"/>
    </xf>
    <xf numFmtId="0" fontId="10" fillId="36" borderId="0" xfId="0" applyFont="1" applyFill="1" applyBorder="1" applyAlignment="1">
      <alignment horizontal="center"/>
    </xf>
    <xf numFmtId="0" fontId="15" fillId="36" borderId="0" xfId="0" applyFont="1" applyFill="1" applyBorder="1" applyAlignment="1">
      <alignment horizontal="center"/>
    </xf>
    <xf numFmtId="0" fontId="15" fillId="36" borderId="29" xfId="0" applyFont="1" applyFill="1" applyBorder="1" applyAlignment="1">
      <alignment horizontal="center"/>
    </xf>
    <xf numFmtId="0" fontId="16" fillId="0" borderId="0" xfId="0" applyFont="1" applyBorder="1" applyAlignment="1">
      <alignment horizontal="left" shrinkToFit="1"/>
    </xf>
    <xf numFmtId="0" fontId="17" fillId="0" borderId="0" xfId="0" applyFont="1" applyBorder="1" applyAlignment="1">
      <alignment shrinkToFit="1"/>
    </xf>
    <xf numFmtId="0" fontId="9" fillId="0" borderId="0" xfId="0" applyFont="1" applyAlignment="1">
      <alignment horizontal="left" vertical="top" wrapText="1"/>
    </xf>
    <xf numFmtId="43" fontId="8" fillId="38" borderId="26" xfId="42" applyFont="1" applyFill="1" applyBorder="1" applyAlignment="1">
      <alignment horizontal="center" vertical="top" wrapText="1"/>
    </xf>
    <xf numFmtId="43" fontId="8" fillId="38" borderId="13" xfId="42" applyFont="1" applyFill="1" applyBorder="1" applyAlignment="1">
      <alignment horizontal="center" vertical="top" wrapText="1"/>
    </xf>
    <xf numFmtId="43" fontId="8" fillId="38" borderId="28" xfId="42" applyFont="1" applyFill="1" applyBorder="1" applyAlignment="1">
      <alignment horizontal="center" vertical="top" wrapText="1"/>
    </xf>
    <xf numFmtId="0" fontId="44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/>
    </xf>
    <xf numFmtId="43" fontId="8" fillId="38" borderId="25" xfId="42" applyFont="1" applyFill="1" applyBorder="1" applyAlignment="1">
      <alignment horizontal="center" vertical="top" wrapText="1"/>
    </xf>
    <xf numFmtId="43" fontId="8" fillId="38" borderId="33" xfId="42" applyFont="1" applyFill="1" applyBorder="1" applyAlignment="1">
      <alignment horizontal="center" vertical="top" wrapText="1"/>
    </xf>
    <xf numFmtId="43" fontId="8" fillId="38" borderId="48" xfId="42" applyFont="1" applyFill="1" applyBorder="1" applyAlignment="1">
      <alignment horizontal="center" vertical="top" wrapText="1"/>
    </xf>
    <xf numFmtId="43" fontId="29" fillId="34" borderId="26" xfId="42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43" fontId="20" fillId="34" borderId="13" xfId="42" applyFont="1" applyFill="1" applyBorder="1" applyAlignment="1">
      <alignment horizontal="center" wrapText="1"/>
    </xf>
    <xf numFmtId="43" fontId="20" fillId="34" borderId="19" xfId="42" applyFont="1" applyFill="1" applyBorder="1" applyAlignment="1">
      <alignment horizontal="center" wrapText="1"/>
    </xf>
    <xf numFmtId="43" fontId="20" fillId="34" borderId="28" xfId="42" applyFont="1" applyFill="1" applyBorder="1" applyAlignment="1">
      <alignment horizontal="center" wrapText="1"/>
    </xf>
    <xf numFmtId="164" fontId="20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0" fillId="34" borderId="26" xfId="0" applyFont="1" applyFill="1" applyBorder="1" applyAlignment="1">
      <alignment horizontal="center"/>
    </xf>
    <xf numFmtId="0" fontId="20" fillId="34" borderId="26" xfId="0" applyFont="1" applyFill="1" applyBorder="1" applyAlignment="1">
      <alignment horizontal="center" wrapText="1"/>
    </xf>
    <xf numFmtId="0" fontId="29" fillId="34" borderId="26" xfId="0" applyFont="1" applyFill="1" applyBorder="1" applyAlignment="1">
      <alignment horizontal="center" wrapText="1"/>
    </xf>
    <xf numFmtId="43" fontId="20" fillId="34" borderId="26" xfId="42" applyFont="1" applyFill="1" applyBorder="1" applyAlignment="1">
      <alignment horizontal="center" wrapText="1"/>
    </xf>
    <xf numFmtId="0" fontId="20" fillId="35" borderId="13" xfId="53" applyFont="1" applyFill="1" applyBorder="1" applyAlignment="1">
      <alignment horizontal="center" vertical="center" wrapText="1"/>
      <protection/>
    </xf>
    <xf numFmtId="0" fontId="20" fillId="35" borderId="19" xfId="53" applyFont="1" applyFill="1" applyBorder="1" applyAlignment="1">
      <alignment horizontal="center" wrapText="1"/>
      <protection/>
    </xf>
    <xf numFmtId="0" fontId="20" fillId="35" borderId="44" xfId="53" applyFont="1" applyFill="1" applyBorder="1" applyAlignment="1">
      <alignment horizontal="center" wrapText="1"/>
      <protection/>
    </xf>
    <xf numFmtId="0" fontId="20" fillId="35" borderId="25" xfId="53" applyFont="1" applyFill="1" applyBorder="1" applyAlignment="1">
      <alignment horizontal="center"/>
      <protection/>
    </xf>
    <xf numFmtId="0" fontId="29" fillId="35" borderId="33" xfId="53" applyFont="1" applyFill="1" applyBorder="1" applyAlignment="1">
      <alignment horizontal="center"/>
      <protection/>
    </xf>
    <xf numFmtId="0" fontId="35" fillId="0" borderId="0" xfId="53" applyFont="1" applyFill="1" applyBorder="1" applyAlignment="1">
      <alignment wrapText="1"/>
      <protection/>
    </xf>
    <xf numFmtId="0" fontId="36" fillId="0" borderId="0" xfId="53" applyFont="1" applyFill="1" applyBorder="1" applyAlignment="1">
      <alignment wrapText="1"/>
      <protection/>
    </xf>
    <xf numFmtId="0" fontId="27" fillId="35" borderId="13" xfId="53" applyFont="1" applyFill="1" applyBorder="1" applyAlignment="1">
      <alignment horizontal="center"/>
      <protection/>
    </xf>
    <xf numFmtId="0" fontId="27" fillId="35" borderId="19" xfId="53" applyFont="1" applyFill="1" applyBorder="1" applyAlignment="1">
      <alignment horizontal="center"/>
      <protection/>
    </xf>
    <xf numFmtId="0" fontId="27" fillId="35" borderId="28" xfId="53" applyFont="1" applyFill="1" applyBorder="1" applyAlignment="1">
      <alignment horizontal="center"/>
      <protection/>
    </xf>
    <xf numFmtId="0" fontId="20" fillId="35" borderId="13" xfId="53" applyFont="1" applyFill="1" applyBorder="1" applyAlignment="1">
      <alignment horizontal="center"/>
      <protection/>
    </xf>
    <xf numFmtId="0" fontId="20" fillId="35" borderId="19" xfId="53" applyFont="1" applyFill="1" applyBorder="1" applyAlignment="1">
      <alignment horizontal="center"/>
      <protection/>
    </xf>
    <xf numFmtId="0" fontId="20" fillId="35" borderId="28" xfId="53" applyFont="1" applyFill="1" applyBorder="1" applyAlignment="1">
      <alignment horizontal="center"/>
      <protection/>
    </xf>
    <xf numFmtId="0" fontId="20" fillId="35" borderId="13" xfId="53" applyFont="1" applyFill="1" applyBorder="1" applyAlignment="1">
      <alignment horizontal="center" wrapText="1"/>
      <protection/>
    </xf>
    <xf numFmtId="0" fontId="20" fillId="35" borderId="28" xfId="53" applyFont="1" applyFill="1" applyBorder="1" applyAlignment="1">
      <alignment horizontal="center" wrapText="1"/>
      <protection/>
    </xf>
    <xf numFmtId="0" fontId="51" fillId="0" borderId="0" xfId="0" applyFont="1" applyAlignment="1">
      <alignment horizontal="left"/>
    </xf>
    <xf numFmtId="0" fontId="0" fillId="44" borderId="26" xfId="0" applyFill="1" applyBorder="1" applyAlignment="1">
      <alignment horizontal="center"/>
    </xf>
    <xf numFmtId="0" fontId="0" fillId="44" borderId="91" xfId="0" applyFill="1" applyBorder="1" applyAlignment="1">
      <alignment horizontal="center"/>
    </xf>
    <xf numFmtId="0" fontId="0" fillId="0" borderId="4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83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7" xfId="0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81" xfId="0" applyFont="1" applyBorder="1" applyAlignment="1">
      <alignment horizontal="left" wrapText="1"/>
    </xf>
    <xf numFmtId="0" fontId="44" fillId="0" borderId="0" xfId="0" applyFont="1" applyAlignment="1">
      <alignment horizontal="center" wrapText="1"/>
    </xf>
    <xf numFmtId="0" fontId="0" fillId="0" borderId="18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77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83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78" xfId="0" applyFont="1" applyBorder="1" applyAlignment="1">
      <alignment horizontal="left" wrapText="1"/>
    </xf>
    <xf numFmtId="0" fontId="0" fillId="44" borderId="34" xfId="0" applyFont="1" applyFill="1" applyBorder="1" applyAlignment="1">
      <alignment horizontal="center" vertical="top" wrapText="1"/>
    </xf>
    <xf numFmtId="0" fontId="0" fillId="44" borderId="28" xfId="0" applyFill="1" applyBorder="1" applyAlignment="1">
      <alignment horizontal="center" vertical="top" wrapText="1"/>
    </xf>
    <xf numFmtId="0" fontId="0" fillId="44" borderId="89" xfId="0" applyFill="1" applyBorder="1" applyAlignment="1">
      <alignment horizontal="center"/>
    </xf>
    <xf numFmtId="0" fontId="0" fillId="44" borderId="90" xfId="0" applyFill="1" applyBorder="1" applyAlignment="1">
      <alignment horizontal="center"/>
    </xf>
    <xf numFmtId="0" fontId="0" fillId="44" borderId="92" xfId="0" applyFill="1" applyBorder="1" applyAlignment="1">
      <alignment horizontal="center"/>
    </xf>
    <xf numFmtId="0" fontId="0" fillId="44" borderId="93" xfId="0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56" fillId="0" borderId="26" xfId="0" applyFont="1" applyBorder="1" applyAlignment="1">
      <alignment horizontal="center"/>
    </xf>
    <xf numFmtId="0" fontId="9" fillId="45" borderId="94" xfId="0" applyFont="1" applyFill="1" applyBorder="1" applyAlignment="1">
      <alignment horizontal="center" vertical="center"/>
    </xf>
    <xf numFmtId="0" fontId="0" fillId="45" borderId="95" xfId="0" applyFill="1" applyBorder="1" applyAlignment="1">
      <alignment horizontal="center" vertical="center"/>
    </xf>
    <xf numFmtId="0" fontId="10" fillId="0" borderId="69" xfId="0" applyFont="1" applyFill="1" applyBorder="1" applyAlignment="1">
      <alignment/>
    </xf>
    <xf numFmtId="0" fontId="10" fillId="0" borderId="96" xfId="0" applyFont="1" applyBorder="1" applyAlignment="1">
      <alignment horizontal="right" wrapText="1"/>
    </xf>
    <xf numFmtId="176" fontId="10" fillId="0" borderId="97" xfId="42" applyNumberFormat="1" applyFont="1" applyFill="1" applyBorder="1" applyAlignment="1" applyProtection="1">
      <alignment horizontal="center" vertical="center"/>
      <protection/>
    </xf>
    <xf numFmtId="176" fontId="10" fillId="0" borderId="96" xfId="42" applyNumberFormat="1" applyFont="1" applyFill="1" applyBorder="1" applyAlignment="1" applyProtection="1">
      <alignment horizontal="center" vertical="center"/>
      <protection/>
    </xf>
    <xf numFmtId="0" fontId="0" fillId="0" borderId="98" xfId="0" applyBorder="1" applyAlignment="1">
      <alignment/>
    </xf>
    <xf numFmtId="0" fontId="0" fillId="0" borderId="99" xfId="0" applyBorder="1" applyAlignment="1">
      <alignment/>
    </xf>
    <xf numFmtId="1" fontId="10" fillId="0" borderId="100" xfId="42" applyNumberFormat="1" applyFont="1" applyFill="1" applyBorder="1" applyAlignment="1" applyProtection="1">
      <alignment horizontal="center"/>
      <protection/>
    </xf>
    <xf numFmtId="1" fontId="10" fillId="0" borderId="101" xfId="42" applyNumberFormat="1" applyFont="1" applyFill="1" applyBorder="1" applyAlignment="1" applyProtection="1">
      <alignment horizontal="center"/>
      <protection/>
    </xf>
    <xf numFmtId="0" fontId="10" fillId="45" borderId="73" xfId="0" applyFont="1" applyFill="1" applyBorder="1" applyAlignment="1">
      <alignment horizontal="center" vertical="center"/>
    </xf>
    <xf numFmtId="0" fontId="10" fillId="45" borderId="70" xfId="0" applyFont="1" applyFill="1" applyBorder="1" applyAlignment="1">
      <alignment horizontal="center" vertical="center" wrapText="1"/>
    </xf>
    <xf numFmtId="0" fontId="0" fillId="45" borderId="102" xfId="0" applyFill="1" applyBorder="1" applyAlignment="1">
      <alignment horizontal="center" vertical="center" wrapText="1"/>
    </xf>
    <xf numFmtId="0" fontId="0" fillId="45" borderId="50" xfId="0" applyFill="1" applyBorder="1" applyAlignment="1">
      <alignment horizontal="center" vertical="center" wrapText="1"/>
    </xf>
    <xf numFmtId="0" fontId="0" fillId="45" borderId="103" xfId="0" applyFill="1" applyBorder="1" applyAlignment="1">
      <alignment horizontal="center" vertical="center" wrapText="1"/>
    </xf>
    <xf numFmtId="0" fontId="0" fillId="45" borderId="55" xfId="0" applyFill="1" applyBorder="1" applyAlignment="1">
      <alignment horizontal="center" vertical="center" wrapText="1"/>
    </xf>
    <xf numFmtId="0" fontId="0" fillId="45" borderId="104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0" fillId="0" borderId="55" xfId="0" applyFont="1" applyBorder="1" applyAlignment="1">
      <alignment/>
    </xf>
    <xf numFmtId="0" fontId="10" fillId="0" borderId="105" xfId="0" applyFont="1" applyBorder="1" applyAlignment="1">
      <alignment/>
    </xf>
    <xf numFmtId="0" fontId="0" fillId="0" borderId="105" xfId="0" applyBorder="1" applyAlignment="1">
      <alignment/>
    </xf>
    <xf numFmtId="0" fontId="0" fillId="0" borderId="106" xfId="0" applyBorder="1" applyAlignment="1">
      <alignment/>
    </xf>
    <xf numFmtId="1" fontId="10" fillId="45" borderId="107" xfId="0" applyNumberFormat="1" applyFont="1" applyFill="1" applyBorder="1" applyAlignment="1">
      <alignment horizontal="center" vertical="center" wrapText="1"/>
    </xf>
    <xf numFmtId="3" fontId="10" fillId="0" borderId="108" xfId="42" applyNumberFormat="1" applyFont="1" applyFill="1" applyBorder="1" applyAlignment="1" applyProtection="1">
      <alignment horizontal="right" vertical="center"/>
      <protection/>
    </xf>
    <xf numFmtId="4" fontId="10" fillId="0" borderId="108" xfId="42" applyNumberFormat="1" applyFont="1" applyFill="1" applyBorder="1" applyAlignment="1" applyProtection="1">
      <alignment horizontal="right" vertical="center"/>
      <protection/>
    </xf>
    <xf numFmtId="176" fontId="10" fillId="0" borderId="96" xfId="42" applyNumberFormat="1" applyFont="1" applyFill="1" applyBorder="1" applyAlignment="1" applyProtection="1">
      <alignment horizontal="center"/>
      <protection/>
    </xf>
    <xf numFmtId="1" fontId="10" fillId="45" borderId="88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0" fillId="45" borderId="109" xfId="0" applyFont="1" applyFill="1" applyBorder="1" applyAlignment="1">
      <alignment horizontal="center" vertical="center"/>
    </xf>
    <xf numFmtId="0" fontId="19" fillId="45" borderId="73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_Arkusz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847725</xdr:colOff>
      <xdr:row>272</xdr:row>
      <xdr:rowOff>152400</xdr:rowOff>
    </xdr:from>
    <xdr:to>
      <xdr:col>4</xdr:col>
      <xdr:colOff>0</xdr:colOff>
      <xdr:row>274</xdr:row>
      <xdr:rowOff>133350</xdr:rowOff>
    </xdr:to>
    <xdr:sp>
      <xdr:nvSpPr>
        <xdr:cNvPr id="1" name="Line 3"/>
        <xdr:cNvSpPr>
          <a:spLocks/>
        </xdr:cNvSpPr>
      </xdr:nvSpPr>
      <xdr:spPr>
        <a:xfrm>
          <a:off x="2152650" y="48815625"/>
          <a:ext cx="3667125" cy="581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847725</xdr:colOff>
      <xdr:row>273</xdr:row>
      <xdr:rowOff>0</xdr:rowOff>
    </xdr:from>
    <xdr:to>
      <xdr:col>3</xdr:col>
      <xdr:colOff>3648075</xdr:colOff>
      <xdr:row>274</xdr:row>
      <xdr:rowOff>142875</xdr:rowOff>
    </xdr:to>
    <xdr:sp>
      <xdr:nvSpPr>
        <xdr:cNvPr id="2" name="Line 4"/>
        <xdr:cNvSpPr>
          <a:spLocks/>
        </xdr:cNvSpPr>
      </xdr:nvSpPr>
      <xdr:spPr>
        <a:xfrm flipV="1">
          <a:off x="2152650" y="48834675"/>
          <a:ext cx="3657600" cy="571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273</xdr:row>
      <xdr:rowOff>9525</xdr:rowOff>
    </xdr:from>
    <xdr:to>
      <xdr:col>0</xdr:col>
      <xdr:colOff>247650</xdr:colOff>
      <xdr:row>274</xdr:row>
      <xdr:rowOff>142875</xdr:rowOff>
    </xdr:to>
    <xdr:sp>
      <xdr:nvSpPr>
        <xdr:cNvPr id="3" name="Line 5"/>
        <xdr:cNvSpPr>
          <a:spLocks/>
        </xdr:cNvSpPr>
      </xdr:nvSpPr>
      <xdr:spPr>
        <a:xfrm flipH="1" flipV="1">
          <a:off x="9525" y="48844200"/>
          <a:ext cx="238125" cy="561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273</xdr:row>
      <xdr:rowOff>0</xdr:rowOff>
    </xdr:from>
    <xdr:to>
      <xdr:col>1</xdr:col>
      <xdr:colOff>0</xdr:colOff>
      <xdr:row>274</xdr:row>
      <xdr:rowOff>114300</xdr:rowOff>
    </xdr:to>
    <xdr:sp>
      <xdr:nvSpPr>
        <xdr:cNvPr id="4" name="Line 6"/>
        <xdr:cNvSpPr>
          <a:spLocks/>
        </xdr:cNvSpPr>
      </xdr:nvSpPr>
      <xdr:spPr>
        <a:xfrm flipH="1">
          <a:off x="9525" y="48834675"/>
          <a:ext cx="247650" cy="542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1038225</xdr:colOff>
      <xdr:row>272</xdr:row>
      <xdr:rowOff>161925</xdr:rowOff>
    </xdr:from>
    <xdr:to>
      <xdr:col>8</xdr:col>
      <xdr:colOff>38100</xdr:colOff>
      <xdr:row>274</xdr:row>
      <xdr:rowOff>161925</xdr:rowOff>
    </xdr:to>
    <xdr:sp>
      <xdr:nvSpPr>
        <xdr:cNvPr id="5" name="Line 7"/>
        <xdr:cNvSpPr>
          <a:spLocks/>
        </xdr:cNvSpPr>
      </xdr:nvSpPr>
      <xdr:spPr>
        <a:xfrm>
          <a:off x="8591550" y="48825150"/>
          <a:ext cx="1047750" cy="6000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273</xdr:row>
      <xdr:rowOff>38100</xdr:rowOff>
    </xdr:from>
    <xdr:to>
      <xdr:col>7</xdr:col>
      <xdr:colOff>952500</xdr:colOff>
      <xdr:row>274</xdr:row>
      <xdr:rowOff>142875</xdr:rowOff>
    </xdr:to>
    <xdr:sp>
      <xdr:nvSpPr>
        <xdr:cNvPr id="6" name="Line 8"/>
        <xdr:cNvSpPr>
          <a:spLocks/>
        </xdr:cNvSpPr>
      </xdr:nvSpPr>
      <xdr:spPr>
        <a:xfrm flipV="1">
          <a:off x="8620125" y="48872775"/>
          <a:ext cx="942975" cy="533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273</xdr:row>
      <xdr:rowOff>28575</xdr:rowOff>
    </xdr:from>
    <xdr:to>
      <xdr:col>6</xdr:col>
      <xdr:colOff>981075</xdr:colOff>
      <xdr:row>274</xdr:row>
      <xdr:rowOff>133350</xdr:rowOff>
    </xdr:to>
    <xdr:sp>
      <xdr:nvSpPr>
        <xdr:cNvPr id="7" name="Line 10"/>
        <xdr:cNvSpPr>
          <a:spLocks/>
        </xdr:cNvSpPr>
      </xdr:nvSpPr>
      <xdr:spPr>
        <a:xfrm flipV="1">
          <a:off x="7591425" y="48863250"/>
          <a:ext cx="942975" cy="533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273</xdr:row>
      <xdr:rowOff>9525</xdr:rowOff>
    </xdr:from>
    <xdr:to>
      <xdr:col>7</xdr:col>
      <xdr:colOff>0</xdr:colOff>
      <xdr:row>275</xdr:row>
      <xdr:rowOff>9525</xdr:rowOff>
    </xdr:to>
    <xdr:sp>
      <xdr:nvSpPr>
        <xdr:cNvPr id="8" name="Line 11"/>
        <xdr:cNvSpPr>
          <a:spLocks/>
        </xdr:cNvSpPr>
      </xdr:nvSpPr>
      <xdr:spPr>
        <a:xfrm>
          <a:off x="7562850" y="48844200"/>
          <a:ext cx="1047750" cy="6000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selection activeCell="G2" sqref="G2"/>
    </sheetView>
  </sheetViews>
  <sheetFormatPr defaultColWidth="9.140625" defaultRowHeight="12.75"/>
  <cols>
    <col min="2" max="2" width="50.140625" style="0" customWidth="1"/>
    <col min="3" max="3" width="17.28125" style="0" customWidth="1"/>
    <col min="4" max="5" width="20.140625" style="0" bestFit="1" customWidth="1"/>
    <col min="6" max="6" width="12.7109375" style="0" bestFit="1" customWidth="1"/>
    <col min="7" max="7" width="13.7109375" style="0" customWidth="1"/>
    <col min="8" max="8" width="13.8515625" style="0" bestFit="1" customWidth="1"/>
  </cols>
  <sheetData>
    <row r="1" ht="15">
      <c r="F1" s="1" t="s">
        <v>0</v>
      </c>
    </row>
    <row r="2" spans="1:7" ht="15">
      <c r="A2" s="101"/>
      <c r="B2" s="101"/>
      <c r="C2" s="101"/>
      <c r="D2" s="101"/>
      <c r="E2" s="150"/>
      <c r="F2" s="1" t="s">
        <v>658</v>
      </c>
      <c r="G2" s="162"/>
    </row>
    <row r="3" spans="1:7" ht="15">
      <c r="A3" s="877" t="s">
        <v>258</v>
      </c>
      <c r="B3" s="878"/>
      <c r="C3" s="878"/>
      <c r="D3" s="878"/>
      <c r="E3" s="148"/>
      <c r="F3" s="164" t="s">
        <v>186</v>
      </c>
      <c r="G3" s="148"/>
    </row>
    <row r="4" spans="1:7" s="21" customFormat="1" ht="15">
      <c r="A4" s="879"/>
      <c r="B4" s="879"/>
      <c r="C4" s="879"/>
      <c r="D4" s="879"/>
      <c r="E4" s="149"/>
      <c r="F4" s="164" t="s">
        <v>660</v>
      </c>
      <c r="G4" s="149"/>
    </row>
    <row r="5" spans="1:7" s="22" customFormat="1" ht="47.25">
      <c r="A5" s="26" t="s">
        <v>1</v>
      </c>
      <c r="B5" s="27" t="s">
        <v>2</v>
      </c>
      <c r="C5" s="28" t="s">
        <v>287</v>
      </c>
      <c r="D5" s="28" t="s">
        <v>288</v>
      </c>
      <c r="E5" s="28" t="s">
        <v>661</v>
      </c>
      <c r="F5" s="28" t="s">
        <v>84</v>
      </c>
      <c r="G5" s="28" t="s">
        <v>85</v>
      </c>
    </row>
    <row r="6" spans="1:7" s="32" customFormat="1" ht="16.5" thickBot="1">
      <c r="A6" s="29" t="s">
        <v>5</v>
      </c>
      <c r="B6" s="30" t="s">
        <v>6</v>
      </c>
      <c r="C6" s="31" t="s">
        <v>7</v>
      </c>
      <c r="D6" s="31" t="s">
        <v>8</v>
      </c>
      <c r="E6" s="151" t="s">
        <v>9</v>
      </c>
      <c r="F6" s="31" t="s">
        <v>10</v>
      </c>
      <c r="G6" s="31" t="s">
        <v>117</v>
      </c>
    </row>
    <row r="7" spans="1:7" ht="16.5" thickTop="1">
      <c r="A7" s="84"/>
      <c r="B7" s="35"/>
      <c r="C7" s="35"/>
      <c r="D7" s="85"/>
      <c r="E7" s="86"/>
      <c r="F7" s="87"/>
      <c r="G7" s="87"/>
    </row>
    <row r="8" spans="1:7" ht="15.75">
      <c r="A8" s="88" t="s">
        <v>11</v>
      </c>
      <c r="B8" s="36" t="s">
        <v>12</v>
      </c>
      <c r="C8" s="38">
        <v>11694422</v>
      </c>
      <c r="D8" s="259">
        <v>11557195.61</v>
      </c>
      <c r="E8" s="152">
        <v>3911739.41</v>
      </c>
      <c r="F8" s="89">
        <f>E8/D8</f>
        <v>0.3384678724841623</v>
      </c>
      <c r="G8" s="89">
        <f>E8/E28</f>
        <v>0.15287619687120046</v>
      </c>
    </row>
    <row r="9" spans="1:7" ht="15.75">
      <c r="A9" s="88" t="s">
        <v>13</v>
      </c>
      <c r="B9" s="87" t="s">
        <v>14</v>
      </c>
      <c r="C9" s="38">
        <v>3972</v>
      </c>
      <c r="D9" s="259">
        <v>3972</v>
      </c>
      <c r="E9" s="152">
        <v>2131.38</v>
      </c>
      <c r="F9" s="89">
        <f aca="true" t="shared" si="0" ref="F9:F28">E9/D9</f>
        <v>0.5366012084592146</v>
      </c>
      <c r="G9" s="89">
        <f>E9/E28</f>
        <v>8.32972839791849E-05</v>
      </c>
    </row>
    <row r="10" spans="1:7" ht="15.75">
      <c r="A10" s="90">
        <v>600</v>
      </c>
      <c r="B10" s="87" t="s">
        <v>15</v>
      </c>
      <c r="C10" s="38">
        <v>0</v>
      </c>
      <c r="D10" s="259">
        <v>180000</v>
      </c>
      <c r="E10" s="152">
        <v>0</v>
      </c>
      <c r="F10" s="89">
        <f t="shared" si="0"/>
        <v>0</v>
      </c>
      <c r="G10" s="89">
        <f>E10/E28</f>
        <v>0</v>
      </c>
    </row>
    <row r="11" spans="1:8" ht="15.75">
      <c r="A11" s="91">
        <v>700</v>
      </c>
      <c r="B11" s="87" t="s">
        <v>16</v>
      </c>
      <c r="C11" s="38">
        <v>2493466</v>
      </c>
      <c r="D11" s="259">
        <v>2993466</v>
      </c>
      <c r="E11" s="152">
        <v>795895.7</v>
      </c>
      <c r="F11" s="89">
        <f t="shared" si="0"/>
        <v>0.2658776481844123</v>
      </c>
      <c r="G11" s="89">
        <f>E11/E28</f>
        <v>0.031104706875691876</v>
      </c>
      <c r="H11" s="2"/>
    </row>
    <row r="12" spans="1:8" ht="15.75">
      <c r="A12" s="91">
        <v>710</v>
      </c>
      <c r="B12" s="87" t="s">
        <v>214</v>
      </c>
      <c r="C12" s="38">
        <v>600</v>
      </c>
      <c r="D12" s="259">
        <v>600</v>
      </c>
      <c r="E12" s="152">
        <v>200</v>
      </c>
      <c r="F12" s="89">
        <f t="shared" si="0"/>
        <v>0.3333333333333333</v>
      </c>
      <c r="G12" s="89">
        <f>E12/E28</f>
        <v>7.816277151815716E-06</v>
      </c>
      <c r="H12" s="2"/>
    </row>
    <row r="13" spans="1:7" ht="15.75">
      <c r="A13" s="91">
        <v>750</v>
      </c>
      <c r="B13" s="87" t="s">
        <v>17</v>
      </c>
      <c r="C13" s="38">
        <v>129618</v>
      </c>
      <c r="D13" s="259">
        <v>129618</v>
      </c>
      <c r="E13" s="152">
        <v>79496.28</v>
      </c>
      <c r="F13" s="89">
        <f t="shared" si="0"/>
        <v>0.6133120399944452</v>
      </c>
      <c r="G13" s="89">
        <f>E13/E28</f>
        <v>0.003106824785091723</v>
      </c>
    </row>
    <row r="14" spans="1:7" ht="15.75">
      <c r="A14" s="91">
        <v>751</v>
      </c>
      <c r="B14" s="92" t="s">
        <v>18</v>
      </c>
      <c r="C14" s="38"/>
      <c r="D14" s="259"/>
      <c r="E14" s="152"/>
      <c r="F14" s="89"/>
      <c r="G14" s="89"/>
    </row>
    <row r="15" spans="1:7" ht="15.75">
      <c r="A15" s="91"/>
      <c r="B15" s="92" t="s">
        <v>19</v>
      </c>
      <c r="C15" s="38">
        <v>2635</v>
      </c>
      <c r="D15" s="259">
        <v>42508</v>
      </c>
      <c r="E15" s="152">
        <v>40923</v>
      </c>
      <c r="F15" s="89">
        <f t="shared" si="0"/>
        <v>0.9627129011009692</v>
      </c>
      <c r="G15" s="89">
        <f>E15/E28</f>
        <v>0.0015993275494187726</v>
      </c>
    </row>
    <row r="16" spans="1:7" ht="15.75">
      <c r="A16" s="91">
        <v>754</v>
      </c>
      <c r="B16" s="87" t="s">
        <v>20</v>
      </c>
      <c r="C16" s="38"/>
      <c r="D16" s="259"/>
      <c r="E16" s="152"/>
      <c r="F16" s="89"/>
      <c r="G16" s="89"/>
    </row>
    <row r="17" spans="1:7" ht="15.75">
      <c r="A17" s="91"/>
      <c r="B17" s="87" t="s">
        <v>21</v>
      </c>
      <c r="C17" s="38">
        <v>451000</v>
      </c>
      <c r="D17" s="259">
        <v>451000</v>
      </c>
      <c r="E17" s="152">
        <v>7348.42</v>
      </c>
      <c r="F17" s="89">
        <f t="shared" si="0"/>
        <v>0.016293614190687363</v>
      </c>
      <c r="G17" s="89">
        <f>E17/E28</f>
        <v>0.00028718643673972824</v>
      </c>
    </row>
    <row r="18" spans="1:7" ht="15.75">
      <c r="A18" s="91">
        <v>756</v>
      </c>
      <c r="B18" s="87" t="s">
        <v>22</v>
      </c>
      <c r="C18" s="38"/>
      <c r="D18" s="259"/>
      <c r="E18" s="152"/>
      <c r="F18" s="89"/>
      <c r="G18" s="89"/>
    </row>
    <row r="19" spans="1:7" ht="15.75">
      <c r="A19" s="91"/>
      <c r="B19" s="87" t="s">
        <v>23</v>
      </c>
      <c r="C19" s="38"/>
      <c r="D19" s="259"/>
      <c r="E19" s="152"/>
      <c r="F19" s="89"/>
      <c r="G19" s="89"/>
    </row>
    <row r="20" spans="1:7" ht="15.75">
      <c r="A20" s="91"/>
      <c r="B20" s="87" t="s">
        <v>24</v>
      </c>
      <c r="C20" s="38">
        <v>15228127</v>
      </c>
      <c r="D20" s="259">
        <v>15675540</v>
      </c>
      <c r="E20" s="152">
        <v>7518665.22</v>
      </c>
      <c r="F20" s="89">
        <f t="shared" si="0"/>
        <v>0.4796431395664838</v>
      </c>
      <c r="G20" s="89">
        <f>E20/E28</f>
        <v>0.2938398558561874</v>
      </c>
    </row>
    <row r="21" spans="1:7" ht="15.75">
      <c r="A21" s="93">
        <v>758</v>
      </c>
      <c r="B21" s="36" t="s">
        <v>25</v>
      </c>
      <c r="C21" s="38">
        <v>14134958</v>
      </c>
      <c r="D21" s="259">
        <v>14326530</v>
      </c>
      <c r="E21" s="153">
        <v>8412580</v>
      </c>
      <c r="F21" s="89">
        <f t="shared" si="0"/>
        <v>0.5872029025870187</v>
      </c>
      <c r="G21" s="89">
        <f>E21/E28</f>
        <v>0.3287752842091093</v>
      </c>
    </row>
    <row r="22" spans="1:7" ht="15.75">
      <c r="A22" s="93">
        <v>801</v>
      </c>
      <c r="B22" s="36" t="s">
        <v>26</v>
      </c>
      <c r="C22" s="38">
        <v>906147</v>
      </c>
      <c r="D22" s="259">
        <v>5295652</v>
      </c>
      <c r="E22" s="153">
        <v>476938.94</v>
      </c>
      <c r="F22" s="89">
        <f t="shared" si="0"/>
        <v>0.09006236436986419</v>
      </c>
      <c r="G22" s="89">
        <f>E22/E28</f>
        <v>0.018639434697666032</v>
      </c>
    </row>
    <row r="23" spans="1:7" ht="15.75">
      <c r="A23" s="93">
        <v>852</v>
      </c>
      <c r="B23" s="36" t="s">
        <v>27</v>
      </c>
      <c r="C23" s="38">
        <v>4578759</v>
      </c>
      <c r="D23" s="259">
        <v>4700559</v>
      </c>
      <c r="E23" s="153">
        <v>2545241.6</v>
      </c>
      <c r="F23" s="89">
        <f t="shared" si="0"/>
        <v>0.541476364832353</v>
      </c>
      <c r="G23" s="89">
        <f>E23/E28</f>
        <v>0.09947156881965438</v>
      </c>
    </row>
    <row r="24" spans="1:7" ht="15.75">
      <c r="A24" s="93">
        <v>854</v>
      </c>
      <c r="B24" s="36" t="s">
        <v>28</v>
      </c>
      <c r="C24" s="38">
        <v>0</v>
      </c>
      <c r="D24" s="259">
        <v>1223632</v>
      </c>
      <c r="E24" s="153">
        <v>568584.43</v>
      </c>
      <c r="F24" s="89">
        <f t="shared" si="0"/>
        <v>0.46466946761771516</v>
      </c>
      <c r="G24" s="89">
        <f>E24/E28</f>
        <v>0.022221067445435814</v>
      </c>
    </row>
    <row r="25" spans="1:7" ht="15.75">
      <c r="A25" s="93">
        <v>900</v>
      </c>
      <c r="B25" s="36" t="s">
        <v>29</v>
      </c>
      <c r="C25" s="38">
        <v>3090</v>
      </c>
      <c r="D25" s="259">
        <v>2423090</v>
      </c>
      <c r="E25" s="154">
        <v>1227884.63</v>
      </c>
      <c r="F25" s="89">
        <f t="shared" si="0"/>
        <v>0.5067433029726506</v>
      </c>
      <c r="G25" s="89">
        <f>E25/E$28</f>
        <v>0.047987432892673466</v>
      </c>
    </row>
    <row r="26" spans="1:7" ht="15.75">
      <c r="A26" s="93">
        <v>921</v>
      </c>
      <c r="B26" s="36" t="s">
        <v>30</v>
      </c>
      <c r="C26" s="38">
        <v>0</v>
      </c>
      <c r="D26" s="259">
        <v>35000</v>
      </c>
      <c r="E26" s="154"/>
      <c r="F26" s="89">
        <f t="shared" si="0"/>
        <v>0</v>
      </c>
      <c r="G26" s="89">
        <f>E26/E$28</f>
        <v>0</v>
      </c>
    </row>
    <row r="27" spans="1:7" ht="15.75">
      <c r="A27" s="93">
        <v>926</v>
      </c>
      <c r="B27" s="36" t="s">
        <v>289</v>
      </c>
      <c r="C27" s="38">
        <v>0</v>
      </c>
      <c r="D27" s="259">
        <v>200000</v>
      </c>
      <c r="E27" s="154">
        <v>0</v>
      </c>
      <c r="F27" s="89">
        <f t="shared" si="0"/>
        <v>0</v>
      </c>
      <c r="G27" s="89">
        <f>E27/E$28</f>
        <v>0</v>
      </c>
    </row>
    <row r="28" spans="1:7" ht="17.25" thickBot="1">
      <c r="A28" s="3"/>
      <c r="B28" s="4" t="s">
        <v>32</v>
      </c>
      <c r="C28" s="5">
        <f>SUM(C8:C27)</f>
        <v>49626794</v>
      </c>
      <c r="D28" s="260">
        <f>SUM(D8:D27)</f>
        <v>59238362.61</v>
      </c>
      <c r="E28" s="155">
        <f>SUM(E7:E27)</f>
        <v>25587629.01</v>
      </c>
      <c r="F28" s="365">
        <f t="shared" si="0"/>
        <v>0.43194355621302344</v>
      </c>
      <c r="G28" s="365">
        <f>SUM(G8:G27)</f>
        <v>1</v>
      </c>
    </row>
    <row r="29" spans="4:5" ht="14.25">
      <c r="D29" s="196"/>
      <c r="E29" s="6"/>
    </row>
    <row r="30" spans="4:5" ht="15">
      <c r="D30" s="197"/>
      <c r="E30" s="7"/>
    </row>
    <row r="31" spans="4:5" ht="15">
      <c r="D31" s="197"/>
      <c r="E31" s="7"/>
    </row>
    <row r="32" spans="4:5" ht="15">
      <c r="D32" s="197"/>
      <c r="E32" s="7"/>
    </row>
    <row r="33" spans="4:5" ht="15">
      <c r="D33" s="197"/>
      <c r="E33" s="7"/>
    </row>
    <row r="34" spans="4:5" ht="15">
      <c r="D34" s="197"/>
      <c r="E34" s="7"/>
    </row>
    <row r="35" spans="4:5" ht="15">
      <c r="D35" s="197"/>
      <c r="E35" s="7"/>
    </row>
    <row r="36" spans="4:5" ht="15">
      <c r="D36" s="197"/>
      <c r="E36" s="7"/>
    </row>
    <row r="37" spans="4:5" ht="15">
      <c r="D37" s="197"/>
      <c r="E37" s="7"/>
    </row>
    <row r="38" ht="12.75">
      <c r="D38" s="198"/>
    </row>
    <row r="39" ht="12.75">
      <c r="D39" s="198"/>
    </row>
    <row r="40" ht="12.75">
      <c r="D40" s="198"/>
    </row>
    <row r="41" ht="12.75">
      <c r="D41" s="198"/>
    </row>
    <row r="42" ht="12.75">
      <c r="D42" s="198"/>
    </row>
    <row r="43" ht="12.75">
      <c r="D43" s="198"/>
    </row>
    <row r="44" ht="12.75">
      <c r="D44" s="198"/>
    </row>
    <row r="45" ht="12.75">
      <c r="D45" s="198"/>
    </row>
    <row r="46" ht="12.75">
      <c r="D46" s="198"/>
    </row>
    <row r="47" ht="12.75">
      <c r="D47" s="198"/>
    </row>
    <row r="48" ht="12.75">
      <c r="D48" s="198"/>
    </row>
    <row r="49" ht="12.75">
      <c r="D49" s="198"/>
    </row>
    <row r="50" ht="12.75">
      <c r="D50" s="198"/>
    </row>
    <row r="51" ht="12.75">
      <c r="D51" s="198"/>
    </row>
    <row r="52" ht="12.75">
      <c r="D52" s="198"/>
    </row>
    <row r="53" ht="12.75">
      <c r="D53" s="198"/>
    </row>
  </sheetData>
  <sheetProtection/>
  <mergeCells count="1">
    <mergeCell ref="A3:D4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8"/>
  <sheetViews>
    <sheetView view="pageBreakPreview" zoomScale="75" zoomScaleSheetLayoutView="75" zoomScalePageLayoutView="0" workbookViewId="0" topLeftCell="A1">
      <selection activeCell="L5" sqref="L5"/>
    </sheetView>
  </sheetViews>
  <sheetFormatPr defaultColWidth="9.140625" defaultRowHeight="12.75"/>
  <cols>
    <col min="4" max="4" width="9.28125" style="0" bestFit="1" customWidth="1"/>
    <col min="6" max="6" width="14.8515625" style="0" customWidth="1"/>
    <col min="7" max="7" width="20.140625" style="0" customWidth="1"/>
    <col min="8" max="8" width="20.28125" style="0" customWidth="1"/>
    <col min="9" max="9" width="20.8515625" style="0" customWidth="1"/>
    <col min="10" max="11" width="19.140625" style="0" customWidth="1"/>
    <col min="12" max="12" width="12.421875" style="0" customWidth="1"/>
    <col min="13" max="13" width="11.57421875" style="0" bestFit="1" customWidth="1"/>
  </cols>
  <sheetData>
    <row r="1" spans="9:11" ht="15">
      <c r="I1" s="1"/>
      <c r="J1" s="1"/>
      <c r="K1" s="1" t="s">
        <v>185</v>
      </c>
    </row>
    <row r="2" spans="9:11" ht="15">
      <c r="I2" s="1"/>
      <c r="J2" s="1"/>
      <c r="K2" s="1" t="s">
        <v>658</v>
      </c>
    </row>
    <row r="3" spans="2:13" ht="15.75">
      <c r="B3" s="157"/>
      <c r="C3" s="156"/>
      <c r="D3" s="156"/>
      <c r="E3" s="156"/>
      <c r="F3" s="156"/>
      <c r="G3" s="158"/>
      <c r="H3" s="159"/>
      <c r="I3" s="163"/>
      <c r="J3" s="163"/>
      <c r="K3" s="163" t="s">
        <v>186</v>
      </c>
      <c r="L3" s="156"/>
      <c r="M3" s="156"/>
    </row>
    <row r="4" spans="2:13" ht="15.75">
      <c r="B4" s="157"/>
      <c r="C4" s="156"/>
      <c r="D4" s="156"/>
      <c r="E4" s="156"/>
      <c r="F4" s="156"/>
      <c r="G4" s="158"/>
      <c r="H4" s="159"/>
      <c r="I4" s="163"/>
      <c r="J4" s="163"/>
      <c r="K4" s="163" t="s">
        <v>660</v>
      </c>
      <c r="L4" s="156"/>
      <c r="M4" s="156"/>
    </row>
    <row r="5" spans="2:13" ht="15.75">
      <c r="B5" s="157"/>
      <c r="C5" s="156"/>
      <c r="D5" s="156"/>
      <c r="E5" s="156"/>
      <c r="F5" s="156"/>
      <c r="G5" s="158"/>
      <c r="H5" s="159"/>
      <c r="I5" s="158"/>
      <c r="J5" s="158"/>
      <c r="K5" s="158"/>
      <c r="L5" s="156"/>
      <c r="M5" s="156"/>
    </row>
    <row r="6" spans="2:13" ht="13.5">
      <c r="B6" s="940" t="s">
        <v>259</v>
      </c>
      <c r="C6" s="941"/>
      <c r="D6" s="941"/>
      <c r="E6" s="941"/>
      <c r="F6" s="941"/>
      <c r="G6" s="941"/>
      <c r="H6" s="941"/>
      <c r="I6" s="941"/>
      <c r="J6" s="941"/>
      <c r="K6" s="941"/>
      <c r="L6" s="941"/>
      <c r="M6" s="941"/>
    </row>
    <row r="7" spans="2:13" ht="15.75">
      <c r="B7" s="157"/>
      <c r="C7" s="156"/>
      <c r="D7" s="942"/>
      <c r="E7" s="942"/>
      <c r="F7" s="942"/>
      <c r="G7" s="942"/>
      <c r="H7" s="942"/>
      <c r="I7" s="942"/>
      <c r="J7" s="194"/>
      <c r="K7" s="194"/>
      <c r="L7" s="156"/>
      <c r="M7" s="156"/>
    </row>
    <row r="8" spans="2:13" ht="16.5" thickBot="1">
      <c r="B8" s="157"/>
      <c r="C8" s="160"/>
      <c r="D8" s="160"/>
      <c r="E8" s="161"/>
      <c r="F8" s="161"/>
      <c r="G8" s="161"/>
      <c r="H8" s="943"/>
      <c r="I8" s="943"/>
      <c r="J8" s="195"/>
      <c r="K8" s="195"/>
      <c r="L8" s="156"/>
      <c r="M8" s="156"/>
    </row>
    <row r="9" spans="1:13" s="176" customFormat="1" ht="52.5" customHeight="1">
      <c r="A9" s="170" t="s">
        <v>33</v>
      </c>
      <c r="B9" s="170" t="s">
        <v>86</v>
      </c>
      <c r="C9" s="171" t="s">
        <v>34</v>
      </c>
      <c r="D9" s="172"/>
      <c r="E9" s="172"/>
      <c r="F9" s="173"/>
      <c r="G9" s="174" t="s">
        <v>260</v>
      </c>
      <c r="H9" s="174" t="s">
        <v>96</v>
      </c>
      <c r="I9" s="175" t="s">
        <v>47</v>
      </c>
      <c r="J9" s="948" t="s">
        <v>202</v>
      </c>
      <c r="K9" s="949"/>
      <c r="L9" s="174" t="s">
        <v>4</v>
      </c>
      <c r="M9" s="174" t="s">
        <v>95</v>
      </c>
    </row>
    <row r="10" spans="1:13" s="176" customFormat="1" ht="50.25" customHeight="1">
      <c r="A10" s="177"/>
      <c r="B10" s="177"/>
      <c r="C10" s="178"/>
      <c r="D10" s="179"/>
      <c r="E10" s="179"/>
      <c r="F10" s="180"/>
      <c r="G10" s="181" t="s">
        <v>118</v>
      </c>
      <c r="H10" s="257" t="s">
        <v>119</v>
      </c>
      <c r="I10" s="255" t="s">
        <v>286</v>
      </c>
      <c r="J10" s="256" t="s">
        <v>203</v>
      </c>
      <c r="K10" s="256" t="s">
        <v>204</v>
      </c>
      <c r="L10" s="182" t="s">
        <v>120</v>
      </c>
      <c r="M10" s="182"/>
    </row>
    <row r="11" spans="1:13" s="176" customFormat="1" ht="16.5" thickBot="1">
      <c r="A11" s="183">
        <v>1</v>
      </c>
      <c r="B11" s="183">
        <v>2</v>
      </c>
      <c r="C11" s="184"/>
      <c r="D11" s="185">
        <v>3</v>
      </c>
      <c r="E11" s="185"/>
      <c r="F11" s="186"/>
      <c r="G11" s="187">
        <v>4</v>
      </c>
      <c r="H11" s="187">
        <v>5</v>
      </c>
      <c r="I11" s="187">
        <v>6</v>
      </c>
      <c r="J11" s="187">
        <v>7</v>
      </c>
      <c r="K11" s="187">
        <v>8</v>
      </c>
      <c r="L11" s="187">
        <v>9</v>
      </c>
      <c r="M11" s="187">
        <v>10</v>
      </c>
    </row>
    <row r="12" spans="1:13" ht="16.5" thickTop="1">
      <c r="A12" s="526" t="s">
        <v>35</v>
      </c>
      <c r="B12" s="483"/>
      <c r="C12" s="484" t="s">
        <v>112</v>
      </c>
      <c r="D12" s="485"/>
      <c r="E12" s="485"/>
      <c r="F12" s="486"/>
      <c r="G12" s="666">
        <f>G14+G22+G31+G34+G40+G41+G44+G63+G49</f>
        <v>19073439</v>
      </c>
      <c r="H12" s="666">
        <f>H14+H22+H31+H34+H40+H41+H44+H63+H49</f>
        <v>38648407</v>
      </c>
      <c r="I12" s="666">
        <f>I14+I22+I31+I34+I40+I41+I44+I63+I49</f>
        <v>14246126.4</v>
      </c>
      <c r="J12" s="666">
        <f>J14+J22+J31+J34+J40+J41+J44+J63+J49</f>
        <v>9743369.79</v>
      </c>
      <c r="K12" s="666">
        <f>K14+K22+K31+K34+K40+K41+K44+K63+K49</f>
        <v>4502756.61</v>
      </c>
      <c r="L12" s="487">
        <f>I12/H12</f>
        <v>0.3686083723968235</v>
      </c>
      <c r="M12" s="519">
        <f>I12/I90</f>
        <v>0.5567583614109934</v>
      </c>
    </row>
    <row r="13" spans="1:13" ht="15.75">
      <c r="A13" s="500"/>
      <c r="B13" s="488"/>
      <c r="C13" s="489"/>
      <c r="D13" s="490"/>
      <c r="E13" s="485"/>
      <c r="F13" s="486"/>
      <c r="G13" s="667"/>
      <c r="H13" s="667"/>
      <c r="I13" s="668"/>
      <c r="J13" s="668"/>
      <c r="K13" s="669"/>
      <c r="L13" s="491"/>
      <c r="M13" s="520"/>
    </row>
    <row r="14" spans="1:13" ht="15.75">
      <c r="A14" s="500"/>
      <c r="B14" s="488"/>
      <c r="C14" s="944" t="s">
        <v>121</v>
      </c>
      <c r="D14" s="945"/>
      <c r="E14" s="946"/>
      <c r="F14" s="947"/>
      <c r="G14" s="670">
        <f>SUM(G15:G21)</f>
        <v>8274258</v>
      </c>
      <c r="H14" s="670">
        <f>SUM(H15:H21)</f>
        <v>8721671</v>
      </c>
      <c r="I14" s="670">
        <f>SUM(I15:I21)</f>
        <v>4606690.609999999</v>
      </c>
      <c r="J14" s="670">
        <f>SUM(J15:J21)</f>
        <v>4606690.609999999</v>
      </c>
      <c r="K14" s="671">
        <f>SUM(K15:K21)</f>
        <v>0</v>
      </c>
      <c r="L14" s="487">
        <f aca="true" t="shared" si="0" ref="L14:L68">I14/H14</f>
        <v>0.5281889915361402</v>
      </c>
      <c r="M14" s="519">
        <f>I14/I90</f>
        <v>0.18003585280213502</v>
      </c>
    </row>
    <row r="15" spans="1:13" ht="15.75">
      <c r="A15" s="500"/>
      <c r="B15" s="488" t="s">
        <v>122</v>
      </c>
      <c r="C15" s="939" t="s">
        <v>123</v>
      </c>
      <c r="D15" s="927"/>
      <c r="E15" s="927"/>
      <c r="F15" s="928"/>
      <c r="G15" s="664">
        <v>1297144</v>
      </c>
      <c r="H15" s="664">
        <v>1297144</v>
      </c>
      <c r="I15" s="664">
        <v>720977.29</v>
      </c>
      <c r="J15" s="664">
        <f aca="true" t="shared" si="1" ref="J15:J21">I15</f>
        <v>720977.29</v>
      </c>
      <c r="K15" s="664">
        <v>0</v>
      </c>
      <c r="L15" s="492">
        <f t="shared" si="0"/>
        <v>0.5558190069876591</v>
      </c>
      <c r="M15" s="513">
        <f>I15/I90</f>
        <v>0.028176791594025072</v>
      </c>
    </row>
    <row r="16" spans="1:13" ht="15.75">
      <c r="A16" s="500"/>
      <c r="B16" s="488" t="s">
        <v>124</v>
      </c>
      <c r="C16" s="939" t="s">
        <v>125</v>
      </c>
      <c r="D16" s="927"/>
      <c r="E16" s="927"/>
      <c r="F16" s="928"/>
      <c r="G16" s="664">
        <v>6256177</v>
      </c>
      <c r="H16" s="664">
        <v>6703590</v>
      </c>
      <c r="I16" s="664">
        <v>3461147.78</v>
      </c>
      <c r="J16" s="664">
        <f t="shared" si="1"/>
        <v>3461147.78</v>
      </c>
      <c r="K16" s="664">
        <v>0</v>
      </c>
      <c r="L16" s="492">
        <f t="shared" si="0"/>
        <v>0.5163125698319855</v>
      </c>
      <c r="M16" s="513">
        <f>I16/I90</f>
        <v>0.13526645155935846</v>
      </c>
    </row>
    <row r="17" spans="1:13" ht="15.75">
      <c r="A17" s="500"/>
      <c r="B17" s="488" t="s">
        <v>126</v>
      </c>
      <c r="C17" s="939" t="s">
        <v>127</v>
      </c>
      <c r="D17" s="927"/>
      <c r="E17" s="927"/>
      <c r="F17" s="928"/>
      <c r="G17" s="664">
        <v>76018</v>
      </c>
      <c r="H17" s="664">
        <v>76018</v>
      </c>
      <c r="I17" s="664">
        <v>34617.09</v>
      </c>
      <c r="J17" s="664">
        <f t="shared" si="1"/>
        <v>34617.09</v>
      </c>
      <c r="K17" s="664">
        <v>0</v>
      </c>
      <c r="L17" s="492">
        <f t="shared" si="0"/>
        <v>0.4553801731168933</v>
      </c>
      <c r="M17" s="513">
        <f>I17/I90</f>
        <v>0.0013528838481467417</v>
      </c>
    </row>
    <row r="18" spans="1:13" ht="15.75">
      <c r="A18" s="500"/>
      <c r="B18" s="488" t="s">
        <v>128</v>
      </c>
      <c r="C18" s="939" t="s">
        <v>129</v>
      </c>
      <c r="D18" s="927"/>
      <c r="E18" s="927"/>
      <c r="F18" s="928"/>
      <c r="G18" s="664">
        <v>309419</v>
      </c>
      <c r="H18" s="664">
        <v>309419</v>
      </c>
      <c r="I18" s="664">
        <v>177590.88</v>
      </c>
      <c r="J18" s="664">
        <f t="shared" si="1"/>
        <v>177590.88</v>
      </c>
      <c r="K18" s="664">
        <v>0</v>
      </c>
      <c r="L18" s="492">
        <f t="shared" si="0"/>
        <v>0.5739494988995505</v>
      </c>
      <c r="M18" s="513">
        <f>I18/I90</f>
        <v>0.006940497688574234</v>
      </c>
    </row>
    <row r="19" spans="1:13" ht="32.25" customHeight="1">
      <c r="A19" s="500"/>
      <c r="B19" s="493" t="s">
        <v>130</v>
      </c>
      <c r="C19" s="880" t="s">
        <v>131</v>
      </c>
      <c r="D19" s="900"/>
      <c r="E19" s="900"/>
      <c r="F19" s="901"/>
      <c r="G19" s="664">
        <v>5500</v>
      </c>
      <c r="H19" s="664">
        <v>5500</v>
      </c>
      <c r="I19" s="664">
        <v>2185.67</v>
      </c>
      <c r="J19" s="664">
        <f t="shared" si="1"/>
        <v>2185.67</v>
      </c>
      <c r="K19" s="664">
        <v>0</v>
      </c>
      <c r="L19" s="492">
        <f t="shared" si="0"/>
        <v>0.39739454545454544</v>
      </c>
      <c r="M19" s="513">
        <f>I19/I90</f>
        <v>8.54190124120453E-05</v>
      </c>
    </row>
    <row r="20" spans="1:13" ht="15.75">
      <c r="A20" s="500"/>
      <c r="B20" s="488" t="s">
        <v>132</v>
      </c>
      <c r="C20" s="939" t="s">
        <v>133</v>
      </c>
      <c r="D20" s="927"/>
      <c r="E20" s="927"/>
      <c r="F20" s="928"/>
      <c r="G20" s="664">
        <v>30000</v>
      </c>
      <c r="H20" s="664">
        <v>30000</v>
      </c>
      <c r="I20" s="664">
        <v>15002.3</v>
      </c>
      <c r="J20" s="664">
        <f t="shared" si="1"/>
        <v>15002.3</v>
      </c>
      <c r="K20" s="664">
        <v>0</v>
      </c>
      <c r="L20" s="492">
        <f t="shared" si="0"/>
        <v>0.5000766666666666</v>
      </c>
      <c r="M20" s="513">
        <f>I20/I90</f>
        <v>0.0005863106735734246</v>
      </c>
    </row>
    <row r="21" spans="1:13" ht="15.75">
      <c r="A21" s="500"/>
      <c r="B21" s="488" t="s">
        <v>134</v>
      </c>
      <c r="C21" s="939" t="s">
        <v>135</v>
      </c>
      <c r="D21" s="927"/>
      <c r="E21" s="927"/>
      <c r="F21" s="928"/>
      <c r="G21" s="664">
        <v>300000</v>
      </c>
      <c r="H21" s="664">
        <v>300000</v>
      </c>
      <c r="I21" s="664">
        <v>195169.6</v>
      </c>
      <c r="J21" s="664">
        <f t="shared" si="1"/>
        <v>195169.6</v>
      </c>
      <c r="K21" s="664">
        <v>0</v>
      </c>
      <c r="L21" s="492">
        <f t="shared" si="0"/>
        <v>0.6505653333333333</v>
      </c>
      <c r="M21" s="513">
        <f>I21/I90</f>
        <v>0.007627498426045064</v>
      </c>
    </row>
    <row r="22" spans="1:13" ht="15.75">
      <c r="A22" s="500"/>
      <c r="B22" s="488"/>
      <c r="C22" s="911" t="s">
        <v>137</v>
      </c>
      <c r="D22" s="912"/>
      <c r="E22" s="485"/>
      <c r="F22" s="486"/>
      <c r="G22" s="670">
        <f>SUM(G23:G30)</f>
        <v>579940</v>
      </c>
      <c r="H22" s="670">
        <f>SUM(H23:H30)</f>
        <v>2999940</v>
      </c>
      <c r="I22" s="670">
        <f>SUM(I23:I30)</f>
        <v>1513139.17</v>
      </c>
      <c r="J22" s="670">
        <f>SUM(J23:J30)</f>
        <v>1513139.17</v>
      </c>
      <c r="K22" s="670">
        <f>SUM(K23:K30)</f>
        <v>0</v>
      </c>
      <c r="L22" s="487">
        <f t="shared" si="0"/>
        <v>0.5043898111295559</v>
      </c>
      <c r="M22" s="519">
        <f>I22/I90</f>
        <v>0.05913557560994199</v>
      </c>
    </row>
    <row r="23" spans="1:13" s="34" customFormat="1" ht="15.75">
      <c r="A23" s="500"/>
      <c r="B23" s="488" t="s">
        <v>136</v>
      </c>
      <c r="C23" s="929" t="s">
        <v>200</v>
      </c>
      <c r="D23" s="930"/>
      <c r="E23" s="930"/>
      <c r="F23" s="931"/>
      <c r="G23" s="664">
        <v>200</v>
      </c>
      <c r="H23" s="664">
        <v>200</v>
      </c>
      <c r="I23" s="664">
        <v>40</v>
      </c>
      <c r="J23" s="664">
        <f>I23</f>
        <v>40</v>
      </c>
      <c r="K23" s="664">
        <v>0</v>
      </c>
      <c r="L23" s="494">
        <f t="shared" si="0"/>
        <v>0.2</v>
      </c>
      <c r="M23" s="513">
        <f>I23/I90</f>
        <v>1.5632554303631434E-06</v>
      </c>
    </row>
    <row r="24" spans="1:13" ht="15.75">
      <c r="A24" s="500"/>
      <c r="B24" s="488" t="s">
        <v>138</v>
      </c>
      <c r="C24" s="921" t="s">
        <v>139</v>
      </c>
      <c r="D24" s="927"/>
      <c r="E24" s="927"/>
      <c r="F24" s="928"/>
      <c r="G24" s="664">
        <v>51500</v>
      </c>
      <c r="H24" s="664">
        <v>51500</v>
      </c>
      <c r="I24" s="664">
        <v>15117.5</v>
      </c>
      <c r="J24" s="664">
        <f aca="true" t="shared" si="2" ref="J24:J30">I24</f>
        <v>15117.5</v>
      </c>
      <c r="K24" s="664">
        <v>0</v>
      </c>
      <c r="L24" s="492">
        <f t="shared" si="0"/>
        <v>0.2935436893203883</v>
      </c>
      <c r="M24" s="513">
        <f>I24/I90</f>
        <v>0.0005908128492128705</v>
      </c>
    </row>
    <row r="25" spans="1:13" ht="15.75">
      <c r="A25" s="500"/>
      <c r="B25" s="488" t="s">
        <v>140</v>
      </c>
      <c r="C25" s="921" t="s">
        <v>141</v>
      </c>
      <c r="D25" s="927"/>
      <c r="E25" s="927"/>
      <c r="F25" s="928"/>
      <c r="G25" s="664">
        <v>51500</v>
      </c>
      <c r="H25" s="664">
        <v>51500</v>
      </c>
      <c r="I25" s="664">
        <v>21007.2</v>
      </c>
      <c r="J25" s="664">
        <f t="shared" si="2"/>
        <v>21007.2</v>
      </c>
      <c r="K25" s="664">
        <v>0</v>
      </c>
      <c r="L25" s="492">
        <f t="shared" si="0"/>
        <v>0.4079067961165049</v>
      </c>
      <c r="M25" s="513">
        <f>I25/I90</f>
        <v>0.0008209904869181157</v>
      </c>
    </row>
    <row r="26" spans="1:13" ht="33" customHeight="1">
      <c r="A26" s="500"/>
      <c r="B26" s="493" t="s">
        <v>142</v>
      </c>
      <c r="C26" s="880" t="s">
        <v>143</v>
      </c>
      <c r="D26" s="900"/>
      <c r="E26" s="900"/>
      <c r="F26" s="901"/>
      <c r="G26" s="664">
        <v>213000</v>
      </c>
      <c r="H26" s="664">
        <v>213000</v>
      </c>
      <c r="I26" s="664">
        <v>160419.13</v>
      </c>
      <c r="J26" s="664">
        <f t="shared" si="2"/>
        <v>160419.13</v>
      </c>
      <c r="K26" s="664">
        <v>0</v>
      </c>
      <c r="L26" s="492">
        <f t="shared" si="0"/>
        <v>0.7531414553990611</v>
      </c>
      <c r="M26" s="513">
        <f>I26/I90</f>
        <v>0.006269401902665776</v>
      </c>
    </row>
    <row r="27" spans="1:13" ht="15.75">
      <c r="A27" s="500"/>
      <c r="B27" s="493" t="s">
        <v>144</v>
      </c>
      <c r="C27" s="880" t="s">
        <v>231</v>
      </c>
      <c r="D27" s="900"/>
      <c r="E27" s="900"/>
      <c r="F27" s="901"/>
      <c r="G27" s="664">
        <v>250000</v>
      </c>
      <c r="H27" s="664">
        <v>250000</v>
      </c>
      <c r="I27" s="664">
        <v>91460.73</v>
      </c>
      <c r="J27" s="664">
        <f t="shared" si="2"/>
        <v>91460.73</v>
      </c>
      <c r="K27" s="664">
        <v>0</v>
      </c>
      <c r="L27" s="492">
        <f t="shared" si="0"/>
        <v>0.36584291999999996</v>
      </c>
      <c r="M27" s="513">
        <f>I27/I$90</f>
        <v>0.0035744120709369316</v>
      </c>
    </row>
    <row r="28" spans="1:13" ht="15.75">
      <c r="A28" s="500"/>
      <c r="B28" s="493" t="s">
        <v>144</v>
      </c>
      <c r="C28" s="880" t="s">
        <v>232</v>
      </c>
      <c r="D28" s="900"/>
      <c r="E28" s="900"/>
      <c r="F28" s="901"/>
      <c r="G28" s="664">
        <v>5150</v>
      </c>
      <c r="H28" s="664">
        <v>5150</v>
      </c>
      <c r="I28" s="664">
        <v>2581.1</v>
      </c>
      <c r="J28" s="664">
        <f t="shared" si="2"/>
        <v>2581.1</v>
      </c>
      <c r="K28" s="664">
        <v>0</v>
      </c>
      <c r="L28" s="492">
        <f t="shared" si="0"/>
        <v>0.5011844660194175</v>
      </c>
      <c r="M28" s="513">
        <f>I28/I$90</f>
        <v>0.00010087296478275773</v>
      </c>
    </row>
    <row r="29" spans="1:13" ht="15.75">
      <c r="A29" s="500"/>
      <c r="B29" s="495" t="s">
        <v>93</v>
      </c>
      <c r="C29" s="921" t="s">
        <v>145</v>
      </c>
      <c r="D29" s="935"/>
      <c r="E29" s="935"/>
      <c r="F29" s="936"/>
      <c r="G29" s="667">
        <v>3090</v>
      </c>
      <c r="H29" s="667">
        <v>3090</v>
      </c>
      <c r="I29" s="667">
        <v>974.86</v>
      </c>
      <c r="J29" s="664">
        <f t="shared" si="2"/>
        <v>974.86</v>
      </c>
      <c r="K29" s="667">
        <v>0</v>
      </c>
      <c r="L29" s="492">
        <f t="shared" si="0"/>
        <v>0.31548867313915857</v>
      </c>
      <c r="M29" s="513">
        <f>I29/I$90</f>
        <v>3.809887972109535E-05</v>
      </c>
    </row>
    <row r="30" spans="1:13" ht="15.75">
      <c r="A30" s="500"/>
      <c r="B30" s="495" t="s">
        <v>209</v>
      </c>
      <c r="C30" s="883" t="s">
        <v>210</v>
      </c>
      <c r="D30" s="884"/>
      <c r="E30" s="884"/>
      <c r="F30" s="885"/>
      <c r="G30" s="667">
        <v>5500</v>
      </c>
      <c r="H30" s="667">
        <v>2425500</v>
      </c>
      <c r="I30" s="667">
        <v>1221538.65</v>
      </c>
      <c r="J30" s="664">
        <f t="shared" si="2"/>
        <v>1221538.65</v>
      </c>
      <c r="K30" s="667">
        <v>0</v>
      </c>
      <c r="L30" s="492">
        <f t="shared" si="0"/>
        <v>0.5036234384662955</v>
      </c>
      <c r="M30" s="513">
        <f>I30/I$90</f>
        <v>0.04773942320027408</v>
      </c>
    </row>
    <row r="31" spans="1:13" ht="39" customHeight="1">
      <c r="A31" s="500"/>
      <c r="B31" s="496"/>
      <c r="C31" s="911" t="s">
        <v>146</v>
      </c>
      <c r="D31" s="912"/>
      <c r="E31" s="912"/>
      <c r="F31" s="913"/>
      <c r="G31" s="671">
        <f>SUM(G32:G33)</f>
        <v>215811</v>
      </c>
      <c r="H31" s="671">
        <f>SUM(H32:H33)</f>
        <v>215811</v>
      </c>
      <c r="I31" s="671">
        <f>SUM(I32:I33)</f>
        <v>173205.1</v>
      </c>
      <c r="J31" s="671">
        <f>SUM(J32:J33)</f>
        <v>173205.1</v>
      </c>
      <c r="K31" s="671">
        <f>SUM(K32:K33)</f>
        <v>0</v>
      </c>
      <c r="L31" s="487">
        <f t="shared" si="0"/>
        <v>0.8025777184666213</v>
      </c>
      <c r="M31" s="519">
        <f>I31/I90</f>
        <v>0.006769095328539782</v>
      </c>
    </row>
    <row r="32" spans="1:13" ht="46.5" customHeight="1">
      <c r="A32" s="527"/>
      <c r="B32" s="497" t="s">
        <v>91</v>
      </c>
      <c r="C32" s="932" t="s">
        <v>147</v>
      </c>
      <c r="D32" s="933"/>
      <c r="E32" s="933"/>
      <c r="F32" s="934"/>
      <c r="G32" s="672">
        <v>214811</v>
      </c>
      <c r="H32" s="672">
        <v>214811</v>
      </c>
      <c r="I32" s="672">
        <v>172813.5</v>
      </c>
      <c r="J32" s="672">
        <f>I32</f>
        <v>172813.5</v>
      </c>
      <c r="K32" s="672">
        <v>0</v>
      </c>
      <c r="L32" s="498">
        <f t="shared" si="0"/>
        <v>0.8044909245802123</v>
      </c>
      <c r="M32" s="521">
        <f>I32/I90</f>
        <v>0.006753791057876527</v>
      </c>
    </row>
    <row r="33" spans="1:13" ht="99.75" customHeight="1">
      <c r="A33" s="500"/>
      <c r="B33" s="493" t="s">
        <v>148</v>
      </c>
      <c r="C33" s="880" t="s">
        <v>201</v>
      </c>
      <c r="D33" s="900"/>
      <c r="E33" s="900"/>
      <c r="F33" s="901"/>
      <c r="G33" s="664">
        <v>1000</v>
      </c>
      <c r="H33" s="664">
        <v>1000</v>
      </c>
      <c r="I33" s="664">
        <v>391.6</v>
      </c>
      <c r="J33" s="664">
        <f>I33</f>
        <v>391.6</v>
      </c>
      <c r="K33" s="664">
        <v>0</v>
      </c>
      <c r="L33" s="492">
        <f t="shared" si="0"/>
        <v>0.3916</v>
      </c>
      <c r="M33" s="513">
        <f>I33/I90</f>
        <v>1.5304270663255176E-05</v>
      </c>
    </row>
    <row r="34" spans="1:13" ht="24" customHeight="1">
      <c r="A34" s="500"/>
      <c r="B34" s="499"/>
      <c r="C34" s="924" t="s">
        <v>149</v>
      </c>
      <c r="D34" s="937"/>
      <c r="E34" s="937"/>
      <c r="F34" s="938"/>
      <c r="G34" s="670">
        <f>SUM(G35:G39)</f>
        <v>2603408</v>
      </c>
      <c r="H34" s="670">
        <f>SUM(H35:H39)</f>
        <v>3103408</v>
      </c>
      <c r="I34" s="670">
        <f>SUM(I35:I39)</f>
        <v>642914.31</v>
      </c>
      <c r="J34" s="670">
        <f>SUM(J35:J39)</f>
        <v>185197.28</v>
      </c>
      <c r="K34" s="670">
        <f>SUM(K35:K39)</f>
        <v>457717.03</v>
      </c>
      <c r="L34" s="487">
        <f t="shared" si="0"/>
        <v>0.20716396619458352</v>
      </c>
      <c r="M34" s="519">
        <f>I34/I90</f>
        <v>0.025125982159141837</v>
      </c>
    </row>
    <row r="35" spans="1:13" s="21" customFormat="1" ht="83.25" customHeight="1">
      <c r="A35" s="500"/>
      <c r="B35" s="501" t="s">
        <v>148</v>
      </c>
      <c r="C35" s="880" t="s">
        <v>150</v>
      </c>
      <c r="D35" s="900"/>
      <c r="E35" s="900"/>
      <c r="F35" s="901"/>
      <c r="G35" s="667">
        <v>458844</v>
      </c>
      <c r="H35" s="667">
        <v>458844</v>
      </c>
      <c r="I35" s="667">
        <v>169809.5</v>
      </c>
      <c r="J35" s="667">
        <f>I35</f>
        <v>169809.5</v>
      </c>
      <c r="K35" s="667">
        <v>0</v>
      </c>
      <c r="L35" s="492">
        <f t="shared" si="0"/>
        <v>0.3700811168937591</v>
      </c>
      <c r="M35" s="513">
        <f>I35/I90</f>
        <v>0.006636390575056255</v>
      </c>
    </row>
    <row r="36" spans="1:13" ht="35.25" customHeight="1">
      <c r="A36" s="500"/>
      <c r="B36" s="493" t="s">
        <v>151</v>
      </c>
      <c r="C36" s="910" t="s">
        <v>152</v>
      </c>
      <c r="D36" s="900"/>
      <c r="E36" s="900"/>
      <c r="F36" s="901"/>
      <c r="G36" s="667">
        <v>24564</v>
      </c>
      <c r="H36" s="667">
        <v>24564</v>
      </c>
      <c r="I36" s="667">
        <v>15387.78</v>
      </c>
      <c r="J36" s="667">
        <f>I36</f>
        <v>15387.78</v>
      </c>
      <c r="K36" s="667">
        <v>0</v>
      </c>
      <c r="L36" s="492">
        <f t="shared" si="0"/>
        <v>0.6264362481680509</v>
      </c>
      <c r="M36" s="513">
        <f>I36/I90</f>
        <v>0.0006013757661558343</v>
      </c>
    </row>
    <row r="37" spans="1:13" ht="36" customHeight="1">
      <c r="A37" s="500"/>
      <c r="B37" s="493" t="s">
        <v>153</v>
      </c>
      <c r="C37" s="910" t="s">
        <v>154</v>
      </c>
      <c r="D37" s="900"/>
      <c r="E37" s="900"/>
      <c r="F37" s="901"/>
      <c r="G37" s="664">
        <v>10000</v>
      </c>
      <c r="H37" s="664">
        <v>10000</v>
      </c>
      <c r="I37" s="664">
        <v>0</v>
      </c>
      <c r="J37" s="664">
        <v>0</v>
      </c>
      <c r="K37" s="664">
        <f>I37</f>
        <v>0</v>
      </c>
      <c r="L37" s="492">
        <f t="shared" si="0"/>
        <v>0</v>
      </c>
      <c r="M37" s="513">
        <f>I37/I90</f>
        <v>0</v>
      </c>
    </row>
    <row r="38" spans="1:13" ht="30.75" customHeight="1">
      <c r="A38" s="500"/>
      <c r="B38" s="493" t="s">
        <v>155</v>
      </c>
      <c r="C38" s="910" t="s">
        <v>156</v>
      </c>
      <c r="D38" s="900"/>
      <c r="E38" s="900"/>
      <c r="F38" s="901"/>
      <c r="G38" s="664">
        <v>2000000</v>
      </c>
      <c r="H38" s="664">
        <v>2500000</v>
      </c>
      <c r="I38" s="664">
        <v>457717.03</v>
      </c>
      <c r="J38" s="664">
        <v>0</v>
      </c>
      <c r="K38" s="664">
        <f>I38</f>
        <v>457717.03</v>
      </c>
      <c r="L38" s="492">
        <f t="shared" si="0"/>
        <v>0.18308681200000002</v>
      </c>
      <c r="M38" s="513">
        <f>I38/I90</f>
        <v>0.017888215817929747</v>
      </c>
    </row>
    <row r="39" spans="1:13" ht="33" customHeight="1">
      <c r="A39" s="500"/>
      <c r="B39" s="493" t="s">
        <v>157</v>
      </c>
      <c r="C39" s="921" t="s">
        <v>158</v>
      </c>
      <c r="D39" s="922"/>
      <c r="E39" s="922"/>
      <c r="F39" s="923"/>
      <c r="G39" s="664">
        <v>110000</v>
      </c>
      <c r="H39" s="664">
        <v>110000</v>
      </c>
      <c r="I39" s="664">
        <v>0</v>
      </c>
      <c r="J39" s="664">
        <v>0</v>
      </c>
      <c r="K39" s="664">
        <f>I39</f>
        <v>0</v>
      </c>
      <c r="L39" s="492">
        <f t="shared" si="0"/>
        <v>0</v>
      </c>
      <c r="M39" s="513">
        <f>I39/I90</f>
        <v>0</v>
      </c>
    </row>
    <row r="40" spans="1:13" ht="61.5" customHeight="1">
      <c r="A40" s="500"/>
      <c r="B40" s="502" t="s">
        <v>92</v>
      </c>
      <c r="C40" s="911" t="s">
        <v>159</v>
      </c>
      <c r="D40" s="912"/>
      <c r="E40" s="912"/>
      <c r="F40" s="913"/>
      <c r="G40" s="671">
        <v>12103</v>
      </c>
      <c r="H40" s="671">
        <v>12103</v>
      </c>
      <c r="I40" s="671">
        <v>4646.19</v>
      </c>
      <c r="J40" s="671">
        <f>I40</f>
        <v>4646.19</v>
      </c>
      <c r="K40" s="671">
        <v>0</v>
      </c>
      <c r="L40" s="487">
        <f t="shared" si="0"/>
        <v>0.3838874659175411</v>
      </c>
      <c r="M40" s="519">
        <f>L40/I90</f>
        <v>1.5002854143598556E-08</v>
      </c>
    </row>
    <row r="41" spans="1:13" ht="15.75">
      <c r="A41" s="500"/>
      <c r="B41" s="503"/>
      <c r="C41" s="924" t="s">
        <v>160</v>
      </c>
      <c r="D41" s="925"/>
      <c r="E41" s="925"/>
      <c r="F41" s="926"/>
      <c r="G41" s="671">
        <f>SUM(G42:G43)</f>
        <v>64970</v>
      </c>
      <c r="H41" s="671">
        <f>SUM(H42:H43)</f>
        <v>64970</v>
      </c>
      <c r="I41" s="671">
        <f>SUM(I42:I43)</f>
        <v>36469.32</v>
      </c>
      <c r="J41" s="671">
        <f>SUM(J42:J43)</f>
        <v>36469.32</v>
      </c>
      <c r="K41" s="671">
        <f>SUM(K42:K43)</f>
        <v>0</v>
      </c>
      <c r="L41" s="487">
        <f t="shared" si="0"/>
        <v>0.5613255348622441</v>
      </c>
      <c r="M41" s="519">
        <f>I41/I90</f>
        <v>0.0014252715632912798</v>
      </c>
    </row>
    <row r="42" spans="1:13" ht="20.25" customHeight="1">
      <c r="A42" s="500"/>
      <c r="B42" s="501" t="s">
        <v>90</v>
      </c>
      <c r="C42" s="910" t="s">
        <v>161</v>
      </c>
      <c r="D42" s="900"/>
      <c r="E42" s="900"/>
      <c r="F42" s="901"/>
      <c r="G42" s="667">
        <v>38130</v>
      </c>
      <c r="H42" s="667">
        <v>38130</v>
      </c>
      <c r="I42" s="667">
        <v>14697.86</v>
      </c>
      <c r="J42" s="667">
        <f>I42</f>
        <v>14697.86</v>
      </c>
      <c r="K42" s="667">
        <v>0</v>
      </c>
      <c r="L42" s="492">
        <f t="shared" si="0"/>
        <v>0.3854670862837661</v>
      </c>
      <c r="M42" s="513">
        <f>I42/I90</f>
        <v>0.0005744127364929308</v>
      </c>
    </row>
    <row r="43" spans="1:13" ht="15.75">
      <c r="A43" s="500"/>
      <c r="B43" s="496" t="s">
        <v>89</v>
      </c>
      <c r="C43" s="921" t="s">
        <v>162</v>
      </c>
      <c r="D43" s="922"/>
      <c r="E43" s="922"/>
      <c r="F43" s="923"/>
      <c r="G43" s="667">
        <v>26840</v>
      </c>
      <c r="H43" s="667">
        <v>26840</v>
      </c>
      <c r="I43" s="667">
        <v>21771.46</v>
      </c>
      <c r="J43" s="667">
        <f>I43</f>
        <v>21771.46</v>
      </c>
      <c r="K43" s="667">
        <v>0</v>
      </c>
      <c r="L43" s="492">
        <f t="shared" si="0"/>
        <v>0.8111572280178837</v>
      </c>
      <c r="M43" s="513">
        <f>I43/I90</f>
        <v>0.000850858826798349</v>
      </c>
    </row>
    <row r="44" spans="1:13" ht="15.75">
      <c r="A44" s="500"/>
      <c r="B44" s="488"/>
      <c r="C44" s="911" t="s">
        <v>163</v>
      </c>
      <c r="D44" s="912"/>
      <c r="E44" s="912"/>
      <c r="F44" s="913"/>
      <c r="G44" s="670">
        <f>SUM(G45:G48)</f>
        <v>569785</v>
      </c>
      <c r="H44" s="670">
        <f>SUM(H45:H48)</f>
        <v>135000</v>
      </c>
      <c r="I44" s="670">
        <f>SUM(I45:I48)</f>
        <v>0</v>
      </c>
      <c r="J44" s="670">
        <f>SUM(J45:J48)</f>
        <v>0</v>
      </c>
      <c r="K44" s="670">
        <f>SUM(K45:K48)</f>
        <v>0</v>
      </c>
      <c r="L44" s="487" t="s">
        <v>215</v>
      </c>
      <c r="M44" s="519">
        <f>I44/I90</f>
        <v>0</v>
      </c>
    </row>
    <row r="45" spans="1:13" ht="67.5" customHeight="1">
      <c r="A45" s="500"/>
      <c r="B45" s="525" t="s">
        <v>164</v>
      </c>
      <c r="C45" s="909" t="s">
        <v>206</v>
      </c>
      <c r="D45" s="900"/>
      <c r="E45" s="900"/>
      <c r="F45" s="901"/>
      <c r="G45" s="673">
        <v>70468</v>
      </c>
      <c r="H45" s="673">
        <v>0</v>
      </c>
      <c r="I45" s="673">
        <v>0</v>
      </c>
      <c r="J45" s="673">
        <v>0</v>
      </c>
      <c r="K45" s="673">
        <v>0</v>
      </c>
      <c r="L45" s="524" t="s">
        <v>215</v>
      </c>
      <c r="M45" s="523">
        <f>I45/I90</f>
        <v>0</v>
      </c>
    </row>
    <row r="46" spans="1:13" s="21" customFormat="1" ht="71.25" customHeight="1">
      <c r="A46" s="500"/>
      <c r="B46" s="493" t="s">
        <v>165</v>
      </c>
      <c r="C46" s="910" t="s">
        <v>206</v>
      </c>
      <c r="D46" s="900"/>
      <c r="E46" s="900"/>
      <c r="F46" s="901"/>
      <c r="G46" s="664">
        <v>399317</v>
      </c>
      <c r="H46" s="664">
        <v>0</v>
      </c>
      <c r="I46" s="664">
        <v>0</v>
      </c>
      <c r="J46" s="664">
        <v>0</v>
      </c>
      <c r="K46" s="664">
        <v>0</v>
      </c>
      <c r="L46" s="492" t="s">
        <v>215</v>
      </c>
      <c r="M46" s="513">
        <f>I46/I$90</f>
        <v>0</v>
      </c>
    </row>
    <row r="47" spans="1:13" s="21" customFormat="1" ht="67.5" customHeight="1">
      <c r="A47" s="500"/>
      <c r="B47" s="493" t="s">
        <v>207</v>
      </c>
      <c r="C47" s="880" t="s">
        <v>272</v>
      </c>
      <c r="D47" s="881"/>
      <c r="E47" s="881"/>
      <c r="F47" s="882"/>
      <c r="G47" s="667">
        <v>0</v>
      </c>
      <c r="H47" s="667">
        <v>35000</v>
      </c>
      <c r="I47" s="668">
        <v>0</v>
      </c>
      <c r="J47" s="668">
        <f>I47</f>
        <v>0</v>
      </c>
      <c r="K47" s="668">
        <v>0</v>
      </c>
      <c r="L47" s="492">
        <f>I47/H47</f>
        <v>0</v>
      </c>
      <c r="M47" s="513">
        <f>I47/I71</f>
        <v>0</v>
      </c>
    </row>
    <row r="48" spans="1:13" s="21" customFormat="1" ht="69.75" customHeight="1">
      <c r="A48" s="500"/>
      <c r="B48" s="501" t="s">
        <v>277</v>
      </c>
      <c r="C48" s="910" t="s">
        <v>278</v>
      </c>
      <c r="D48" s="900"/>
      <c r="E48" s="900"/>
      <c r="F48" s="901"/>
      <c r="G48" s="674">
        <v>100000</v>
      </c>
      <c r="H48" s="664">
        <v>100000</v>
      </c>
      <c r="I48" s="667">
        <v>0</v>
      </c>
      <c r="J48" s="667">
        <v>0</v>
      </c>
      <c r="K48" s="667">
        <f>I48</f>
        <v>0</v>
      </c>
      <c r="L48" s="492">
        <v>0</v>
      </c>
      <c r="M48" s="513">
        <f>I48/I$90</f>
        <v>0</v>
      </c>
    </row>
    <row r="49" spans="1:13" s="258" customFormat="1" ht="45.75" customHeight="1">
      <c r="A49" s="528"/>
      <c r="B49" s="504"/>
      <c r="C49" s="915" t="s">
        <v>653</v>
      </c>
      <c r="D49" s="916"/>
      <c r="E49" s="916"/>
      <c r="F49" s="917"/>
      <c r="G49" s="675">
        <f>SUM(G50:G60)</f>
        <v>125885</v>
      </c>
      <c r="H49" s="671">
        <f>SUM(H50:H62)</f>
        <v>16588225</v>
      </c>
      <c r="I49" s="671">
        <f>SUM(I50:I62)</f>
        <v>4414996.58</v>
      </c>
      <c r="J49" s="671">
        <f>SUM(J50:J62)</f>
        <v>372557</v>
      </c>
      <c r="K49" s="671">
        <f>SUM(K50:K62)</f>
        <v>4042439.58</v>
      </c>
      <c r="L49" s="676">
        <f aca="true" t="shared" si="3" ref="L49:L57">I49/H49</f>
        <v>0.26615244126481286</v>
      </c>
      <c r="M49" s="513">
        <f>I49/I90</f>
        <v>0.17254418446799266</v>
      </c>
    </row>
    <row r="50" spans="1:13" s="21" customFormat="1" ht="77.25" customHeight="1">
      <c r="A50" s="500"/>
      <c r="B50" s="501" t="s">
        <v>265</v>
      </c>
      <c r="C50" s="918" t="s">
        <v>261</v>
      </c>
      <c r="D50" s="919"/>
      <c r="E50" s="919"/>
      <c r="F50" s="920"/>
      <c r="G50" s="674">
        <v>0</v>
      </c>
      <c r="H50" s="667">
        <v>119556</v>
      </c>
      <c r="I50" s="667">
        <v>132568.18</v>
      </c>
      <c r="J50" s="664">
        <f>I50</f>
        <v>132568.18</v>
      </c>
      <c r="K50" s="664">
        <v>0</v>
      </c>
      <c r="L50" s="676">
        <f t="shared" si="3"/>
        <v>1.1088375322024824</v>
      </c>
      <c r="M50" s="513">
        <f>I50/I90</f>
        <v>0.0051809481819589664</v>
      </c>
    </row>
    <row r="51" spans="1:13" s="21" customFormat="1" ht="65.25" customHeight="1">
      <c r="A51" s="500"/>
      <c r="B51" s="501" t="s">
        <v>265</v>
      </c>
      <c r="C51" s="918" t="s">
        <v>262</v>
      </c>
      <c r="D51" s="919"/>
      <c r="E51" s="919"/>
      <c r="F51" s="920"/>
      <c r="G51" s="674">
        <v>0</v>
      </c>
      <c r="H51" s="667">
        <v>399317</v>
      </c>
      <c r="I51" s="664">
        <v>198381.92</v>
      </c>
      <c r="J51" s="664">
        <f>I51</f>
        <v>198381.92</v>
      </c>
      <c r="K51" s="664">
        <v>0</v>
      </c>
      <c r="L51" s="676">
        <f t="shared" si="3"/>
        <v>0.4968030912783578</v>
      </c>
      <c r="M51" s="513"/>
    </row>
    <row r="52" spans="1:13" s="21" customFormat="1" ht="72.75" customHeight="1">
      <c r="A52" s="500"/>
      <c r="B52" s="501" t="s">
        <v>212</v>
      </c>
      <c r="C52" s="918" t="s">
        <v>263</v>
      </c>
      <c r="D52" s="919"/>
      <c r="E52" s="919"/>
      <c r="F52" s="920"/>
      <c r="G52" s="667"/>
      <c r="H52" s="667">
        <v>6329</v>
      </c>
      <c r="I52" s="667">
        <v>6598.32</v>
      </c>
      <c r="J52" s="667">
        <f>I52</f>
        <v>6598.32</v>
      </c>
      <c r="K52" s="667">
        <v>0</v>
      </c>
      <c r="L52" s="492">
        <f t="shared" si="3"/>
        <v>1.0425533259598672</v>
      </c>
      <c r="M52" s="513">
        <f>I52/I90</f>
        <v>0.0002578714892818434</v>
      </c>
    </row>
    <row r="53" spans="1:13" s="21" customFormat="1" ht="72.75" customHeight="1">
      <c r="A53" s="500"/>
      <c r="B53" s="493" t="s">
        <v>212</v>
      </c>
      <c r="C53" s="918" t="s">
        <v>262</v>
      </c>
      <c r="D53" s="919"/>
      <c r="E53" s="919"/>
      <c r="F53" s="920"/>
      <c r="G53" s="664">
        <v>0</v>
      </c>
      <c r="H53" s="664">
        <v>70468</v>
      </c>
      <c r="I53" s="664">
        <v>35008.58</v>
      </c>
      <c r="J53" s="664">
        <f>I53</f>
        <v>35008.58</v>
      </c>
      <c r="K53" s="664">
        <v>0</v>
      </c>
      <c r="L53" s="492">
        <f t="shared" si="3"/>
        <v>0.49680110120905946</v>
      </c>
      <c r="M53" s="513">
        <f>I53/I90</f>
        <v>0.0013681838198575634</v>
      </c>
    </row>
    <row r="54" spans="1:13" s="21" customFormat="1" ht="54" customHeight="1">
      <c r="A54" s="500"/>
      <c r="B54" s="493" t="s">
        <v>281</v>
      </c>
      <c r="C54" s="883" t="s">
        <v>283</v>
      </c>
      <c r="D54" s="884"/>
      <c r="E54" s="884"/>
      <c r="F54" s="885"/>
      <c r="G54" s="667">
        <v>119556</v>
      </c>
      <c r="H54" s="667">
        <v>0</v>
      </c>
      <c r="I54" s="668">
        <v>0</v>
      </c>
      <c r="J54" s="668">
        <v>0</v>
      </c>
      <c r="K54" s="668">
        <f>I54</f>
        <v>0</v>
      </c>
      <c r="L54" s="492">
        <v>0</v>
      </c>
      <c r="M54" s="513">
        <f>I54/I74</f>
        <v>0</v>
      </c>
    </row>
    <row r="55" spans="1:13" s="21" customFormat="1" ht="57.75" customHeight="1">
      <c r="A55" s="500"/>
      <c r="B55" s="493" t="s">
        <v>282</v>
      </c>
      <c r="C55" s="883" t="s">
        <v>283</v>
      </c>
      <c r="D55" s="884"/>
      <c r="E55" s="884"/>
      <c r="F55" s="885"/>
      <c r="G55" s="667">
        <v>6329</v>
      </c>
      <c r="H55" s="667">
        <v>0</v>
      </c>
      <c r="I55" s="668">
        <v>0</v>
      </c>
      <c r="J55" s="668">
        <v>0</v>
      </c>
      <c r="K55" s="668">
        <v>0</v>
      </c>
      <c r="L55" s="492">
        <v>0</v>
      </c>
      <c r="M55" s="513">
        <f>I55/I74</f>
        <v>0</v>
      </c>
    </row>
    <row r="56" spans="1:13" s="21" customFormat="1" ht="67.5" customHeight="1">
      <c r="A56" s="500"/>
      <c r="B56" s="493" t="s">
        <v>266</v>
      </c>
      <c r="C56" s="918" t="s">
        <v>264</v>
      </c>
      <c r="D56" s="919"/>
      <c r="E56" s="919"/>
      <c r="F56" s="920"/>
      <c r="G56" s="664">
        <v>0</v>
      </c>
      <c r="H56" s="664">
        <v>6965035</v>
      </c>
      <c r="I56" s="664">
        <v>3556434.15</v>
      </c>
      <c r="J56" s="667">
        <v>0</v>
      </c>
      <c r="K56" s="674">
        <f aca="true" t="shared" si="4" ref="K56:K62">I56</f>
        <v>3556434.15</v>
      </c>
      <c r="L56" s="492">
        <f t="shared" si="3"/>
        <v>0.5106125310210214</v>
      </c>
      <c r="M56" s="513">
        <f aca="true" t="shared" si="5" ref="M56:M62">I56/I$90</f>
        <v>0.13899037494291075</v>
      </c>
    </row>
    <row r="57" spans="1:13" s="21" customFormat="1" ht="67.5" customHeight="1">
      <c r="A57" s="500"/>
      <c r="B57" s="493" t="s">
        <v>266</v>
      </c>
      <c r="C57" s="918" t="s">
        <v>267</v>
      </c>
      <c r="D57" s="919"/>
      <c r="E57" s="919"/>
      <c r="F57" s="920"/>
      <c r="G57" s="664">
        <v>0</v>
      </c>
      <c r="H57" s="664">
        <v>4400000</v>
      </c>
      <c r="I57" s="664">
        <v>0</v>
      </c>
      <c r="J57" s="664">
        <v>0</v>
      </c>
      <c r="K57" s="667">
        <f t="shared" si="4"/>
        <v>0</v>
      </c>
      <c r="L57" s="492">
        <f t="shared" si="3"/>
        <v>0</v>
      </c>
      <c r="M57" s="513">
        <f t="shared" si="5"/>
        <v>0</v>
      </c>
    </row>
    <row r="58" spans="1:13" s="21" customFormat="1" ht="67.5" customHeight="1">
      <c r="A58" s="500"/>
      <c r="B58" s="493" t="s">
        <v>266</v>
      </c>
      <c r="C58" s="918" t="s">
        <v>261</v>
      </c>
      <c r="D58" s="919"/>
      <c r="E58" s="919"/>
      <c r="F58" s="920"/>
      <c r="G58" s="664">
        <v>0</v>
      </c>
      <c r="H58" s="664">
        <v>0</v>
      </c>
      <c r="I58" s="664">
        <v>3400</v>
      </c>
      <c r="J58" s="664">
        <v>0</v>
      </c>
      <c r="K58" s="667">
        <f t="shared" si="4"/>
        <v>3400</v>
      </c>
      <c r="L58" s="492">
        <v>0</v>
      </c>
      <c r="M58" s="513">
        <f t="shared" si="5"/>
        <v>0.00013287671158086718</v>
      </c>
    </row>
    <row r="59" spans="1:13" s="21" customFormat="1" ht="67.5" customHeight="1">
      <c r="A59" s="500"/>
      <c r="B59" s="493" t="s">
        <v>266</v>
      </c>
      <c r="C59" s="918" t="s">
        <v>284</v>
      </c>
      <c r="D59" s="919"/>
      <c r="E59" s="919"/>
      <c r="F59" s="920"/>
      <c r="G59" s="664">
        <v>0</v>
      </c>
      <c r="H59" s="664">
        <v>1137053</v>
      </c>
      <c r="I59" s="664">
        <v>482005.43</v>
      </c>
      <c r="J59" s="664">
        <v>0</v>
      </c>
      <c r="K59" s="667">
        <f t="shared" si="4"/>
        <v>482005.43</v>
      </c>
      <c r="L59" s="492">
        <f>I59/H59</f>
        <v>0.4239076190819601</v>
      </c>
      <c r="M59" s="513">
        <f t="shared" si="5"/>
        <v>0.01883744014780055</v>
      </c>
    </row>
    <row r="60" spans="1:13" s="21" customFormat="1" ht="67.5" customHeight="1">
      <c r="A60" s="500"/>
      <c r="B60" s="493" t="s">
        <v>268</v>
      </c>
      <c r="C60" s="918" t="s">
        <v>261</v>
      </c>
      <c r="D60" s="919"/>
      <c r="E60" s="919"/>
      <c r="F60" s="920"/>
      <c r="G60" s="664">
        <v>0</v>
      </c>
      <c r="H60" s="664">
        <v>0</v>
      </c>
      <c r="I60" s="664">
        <v>600</v>
      </c>
      <c r="J60" s="664">
        <v>0</v>
      </c>
      <c r="K60" s="664">
        <f t="shared" si="4"/>
        <v>600</v>
      </c>
      <c r="L60" s="492">
        <v>0</v>
      </c>
      <c r="M60" s="513">
        <f t="shared" si="5"/>
        <v>2.3448831455447152E-05</v>
      </c>
    </row>
    <row r="61" spans="1:13" s="21" customFormat="1" ht="55.5" customHeight="1">
      <c r="A61" s="500"/>
      <c r="B61" s="665" t="s">
        <v>269</v>
      </c>
      <c r="C61" s="880" t="s">
        <v>270</v>
      </c>
      <c r="D61" s="881"/>
      <c r="E61" s="881"/>
      <c r="F61" s="882"/>
      <c r="G61" s="667">
        <v>0</v>
      </c>
      <c r="H61" s="667">
        <v>3490467</v>
      </c>
      <c r="I61" s="667">
        <v>0</v>
      </c>
      <c r="J61" s="667">
        <v>0</v>
      </c>
      <c r="K61" s="667">
        <f t="shared" si="4"/>
        <v>0</v>
      </c>
      <c r="L61" s="492">
        <f>I61/H61</f>
        <v>0</v>
      </c>
      <c r="M61" s="513">
        <f t="shared" si="5"/>
        <v>0</v>
      </c>
    </row>
    <row r="62" spans="1:13" s="21" customFormat="1" ht="67.5" customHeight="1">
      <c r="A62" s="500"/>
      <c r="B62" s="493" t="s">
        <v>171</v>
      </c>
      <c r="C62" s="880" t="s">
        <v>270</v>
      </c>
      <c r="D62" s="881"/>
      <c r="E62" s="881"/>
      <c r="F62" s="882"/>
      <c r="G62" s="664">
        <v>8773844</v>
      </c>
      <c r="H62" s="664">
        <v>0</v>
      </c>
      <c r="I62" s="664">
        <v>0</v>
      </c>
      <c r="J62" s="664">
        <v>0</v>
      </c>
      <c r="K62" s="664">
        <f t="shared" si="4"/>
        <v>0</v>
      </c>
      <c r="L62" s="492">
        <v>0</v>
      </c>
      <c r="M62" s="513">
        <f t="shared" si="5"/>
        <v>0</v>
      </c>
    </row>
    <row r="63" spans="1:13" ht="15.75" customHeight="1">
      <c r="A63" s="500"/>
      <c r="B63" s="488"/>
      <c r="C63" s="911" t="s">
        <v>213</v>
      </c>
      <c r="D63" s="912"/>
      <c r="E63" s="912"/>
      <c r="F63" s="913"/>
      <c r="G63" s="670">
        <f>SUM(G64:G72)</f>
        <v>6627279</v>
      </c>
      <c r="H63" s="670">
        <f>SUM(H64:H72)</f>
        <v>6807279</v>
      </c>
      <c r="I63" s="670">
        <f>SUM(I64:I72)</f>
        <v>2854065.12</v>
      </c>
      <c r="J63" s="670">
        <f>SUM(J64:J72)</f>
        <v>2851465.12</v>
      </c>
      <c r="K63" s="670">
        <f>SUM(K64:K72)</f>
        <v>2600</v>
      </c>
      <c r="L63" s="487">
        <f t="shared" si="0"/>
        <v>0.41926665852831946</v>
      </c>
      <c r="M63" s="519">
        <f>I63/I90</f>
        <v>0.11154081993625092</v>
      </c>
    </row>
    <row r="64" spans="1:13" ht="15.75">
      <c r="A64" s="500"/>
      <c r="B64" s="505" t="s">
        <v>166</v>
      </c>
      <c r="C64" s="914" t="s">
        <v>167</v>
      </c>
      <c r="D64" s="900"/>
      <c r="E64" s="900"/>
      <c r="F64" s="901"/>
      <c r="G64" s="673">
        <v>6195839</v>
      </c>
      <c r="H64" s="673">
        <v>6195839</v>
      </c>
      <c r="I64" s="673">
        <v>2504487</v>
      </c>
      <c r="J64" s="673">
        <f>I64</f>
        <v>2504487</v>
      </c>
      <c r="K64" s="673"/>
      <c r="L64" s="492">
        <f t="shared" si="0"/>
        <v>0.4042208004436526</v>
      </c>
      <c r="M64" s="513">
        <f>I64/I90</f>
        <v>0.09787882257559745</v>
      </c>
    </row>
    <row r="65" spans="1:13" ht="15.75">
      <c r="A65" s="500"/>
      <c r="B65" s="505" t="s">
        <v>168</v>
      </c>
      <c r="C65" s="880" t="s">
        <v>169</v>
      </c>
      <c r="D65" s="900"/>
      <c r="E65" s="900"/>
      <c r="F65" s="901"/>
      <c r="G65" s="667">
        <v>46000</v>
      </c>
      <c r="H65" s="667">
        <v>46000</v>
      </c>
      <c r="I65" s="667">
        <v>44332.28</v>
      </c>
      <c r="J65" s="667">
        <f>I65</f>
        <v>44332.28</v>
      </c>
      <c r="K65" s="667">
        <v>0</v>
      </c>
      <c r="L65" s="492">
        <f t="shared" si="0"/>
        <v>0.9637452173913044</v>
      </c>
      <c r="M65" s="513">
        <f>I65/I90</f>
        <v>0.0017325669362594843</v>
      </c>
    </row>
    <row r="66" spans="1:13" ht="67.5" customHeight="1">
      <c r="A66" s="500"/>
      <c r="B66" s="493" t="s">
        <v>170</v>
      </c>
      <c r="C66" s="880" t="s">
        <v>285</v>
      </c>
      <c r="D66" s="881"/>
      <c r="E66" s="881"/>
      <c r="F66" s="882"/>
      <c r="G66" s="667">
        <v>250000</v>
      </c>
      <c r="H66" s="667">
        <v>430000</v>
      </c>
      <c r="I66" s="667">
        <v>0</v>
      </c>
      <c r="J66" s="667">
        <v>0</v>
      </c>
      <c r="K66" s="667">
        <f>I66</f>
        <v>0</v>
      </c>
      <c r="L66" s="492">
        <f t="shared" si="0"/>
        <v>0</v>
      </c>
      <c r="M66" s="513">
        <f>I66/I$90</f>
        <v>0</v>
      </c>
    </row>
    <row r="67" spans="1:13" ht="57.75" customHeight="1">
      <c r="A67" s="500"/>
      <c r="B67" s="493" t="s">
        <v>87</v>
      </c>
      <c r="C67" s="880" t="s">
        <v>271</v>
      </c>
      <c r="D67" s="881"/>
      <c r="E67" s="881"/>
      <c r="F67" s="882"/>
      <c r="G67" s="667">
        <v>0</v>
      </c>
      <c r="H67" s="667">
        <v>0</v>
      </c>
      <c r="I67" s="668">
        <v>2600</v>
      </c>
      <c r="J67" s="668">
        <v>0</v>
      </c>
      <c r="K67" s="668">
        <f>I67</f>
        <v>2600</v>
      </c>
      <c r="L67" s="492">
        <v>0</v>
      </c>
      <c r="M67" s="513">
        <f>I67/I90</f>
        <v>0.00010161160297360433</v>
      </c>
    </row>
    <row r="68" spans="1:13" ht="35.25" customHeight="1">
      <c r="A68" s="500"/>
      <c r="B68" s="502" t="s">
        <v>172</v>
      </c>
      <c r="C68" s="880" t="s">
        <v>173</v>
      </c>
      <c r="D68" s="900"/>
      <c r="E68" s="900"/>
      <c r="F68" s="901"/>
      <c r="G68" s="667">
        <v>96440</v>
      </c>
      <c r="H68" s="667">
        <v>96440</v>
      </c>
      <c r="I68" s="667">
        <v>50219</v>
      </c>
      <c r="J68" s="667">
        <f>I68</f>
        <v>50219</v>
      </c>
      <c r="K68" s="667">
        <v>0</v>
      </c>
      <c r="L68" s="492">
        <f t="shared" si="0"/>
        <v>0.5207279137287433</v>
      </c>
      <c r="M68" s="513">
        <f>I68/I90</f>
        <v>0.0019626281114351676</v>
      </c>
    </row>
    <row r="69" spans="1:13" ht="15.75">
      <c r="A69" s="500"/>
      <c r="B69" s="503" t="s">
        <v>88</v>
      </c>
      <c r="C69" s="892" t="s">
        <v>273</v>
      </c>
      <c r="D69" s="892"/>
      <c r="E69" s="892"/>
      <c r="F69" s="893"/>
      <c r="G69" s="667">
        <v>0</v>
      </c>
      <c r="H69" s="667">
        <v>0</v>
      </c>
      <c r="I69" s="667">
        <v>201838.97</v>
      </c>
      <c r="J69" s="667">
        <f>I69</f>
        <v>201838.97</v>
      </c>
      <c r="K69" s="667"/>
      <c r="L69" s="492">
        <v>0</v>
      </c>
      <c r="M69" s="513">
        <f>I69/I$90</f>
        <v>0.00788814664778509</v>
      </c>
    </row>
    <row r="70" spans="1:13" s="363" customFormat="1" ht="31.5" customHeight="1">
      <c r="A70" s="529"/>
      <c r="B70" s="502" t="s">
        <v>279</v>
      </c>
      <c r="C70" s="897" t="s">
        <v>280</v>
      </c>
      <c r="D70" s="898"/>
      <c r="E70" s="898"/>
      <c r="F70" s="899"/>
      <c r="G70" s="664">
        <v>0</v>
      </c>
      <c r="H70" s="664">
        <v>0</v>
      </c>
      <c r="I70" s="664">
        <v>1372.21</v>
      </c>
      <c r="J70" s="667">
        <f>I70</f>
        <v>1372.21</v>
      </c>
      <c r="K70" s="664">
        <v>0</v>
      </c>
      <c r="L70" s="492">
        <v>0</v>
      </c>
      <c r="M70" s="513">
        <f>I70/I$90</f>
        <v>5.362786835246523E-05</v>
      </c>
    </row>
    <row r="71" spans="1:13" ht="33.75" customHeight="1">
      <c r="A71" s="500"/>
      <c r="B71" s="493" t="s">
        <v>174</v>
      </c>
      <c r="C71" s="908" t="s">
        <v>274</v>
      </c>
      <c r="D71" s="892"/>
      <c r="E71" s="892"/>
      <c r="F71" s="893"/>
      <c r="G71" s="664">
        <v>39000</v>
      </c>
      <c r="H71" s="664">
        <v>39000</v>
      </c>
      <c r="I71" s="664">
        <v>39215.66</v>
      </c>
      <c r="J71" s="664">
        <f>I71</f>
        <v>39215.66</v>
      </c>
      <c r="K71" s="664">
        <v>0</v>
      </c>
      <c r="L71" s="492">
        <f>I71/H71</f>
        <v>1.0055297435897437</v>
      </c>
      <c r="M71" s="513">
        <f>I71/I90</f>
        <v>0.001532602336256868</v>
      </c>
    </row>
    <row r="72" spans="1:14" ht="89.25" customHeight="1">
      <c r="A72" s="528"/>
      <c r="B72" s="503" t="s">
        <v>275</v>
      </c>
      <c r="C72" s="894" t="s">
        <v>276</v>
      </c>
      <c r="D72" s="895"/>
      <c r="E72" s="895"/>
      <c r="F72" s="896"/>
      <c r="G72" s="667">
        <v>0</v>
      </c>
      <c r="H72" s="667">
        <v>0</v>
      </c>
      <c r="I72" s="667">
        <v>10000</v>
      </c>
      <c r="J72" s="667">
        <f>I72</f>
        <v>10000</v>
      </c>
      <c r="K72" s="667">
        <v>0</v>
      </c>
      <c r="L72" s="492">
        <v>0</v>
      </c>
      <c r="M72" s="513">
        <f>I72/I90</f>
        <v>0.0003908138575907859</v>
      </c>
      <c r="N72" s="404"/>
    </row>
    <row r="73" spans="1:13" ht="15.75">
      <c r="A73" s="528" t="s">
        <v>36</v>
      </c>
      <c r="B73" s="506"/>
      <c r="C73" s="484" t="s">
        <v>175</v>
      </c>
      <c r="D73" s="485"/>
      <c r="E73" s="485"/>
      <c r="F73" s="486"/>
      <c r="G73" s="670">
        <f>SUM(G74:G75)</f>
        <v>14134958</v>
      </c>
      <c r="H73" s="670">
        <f>SUM(H74:H75)</f>
        <v>14326530</v>
      </c>
      <c r="I73" s="670">
        <f>SUM(I74:I75)</f>
        <v>8412580</v>
      </c>
      <c r="J73" s="670">
        <f>SUM(J74:J75)</f>
        <v>8412580</v>
      </c>
      <c r="K73" s="670">
        <f>SUM(K74:K75)</f>
        <v>0</v>
      </c>
      <c r="L73" s="487">
        <f>I73/H73</f>
        <v>0.5872029025870187</v>
      </c>
      <c r="M73" s="519">
        <f>I73/I90</f>
        <v>0.32877528420910934</v>
      </c>
    </row>
    <row r="74" spans="1:13" ht="15.75">
      <c r="A74" s="500"/>
      <c r="B74" s="493" t="s">
        <v>176</v>
      </c>
      <c r="C74" s="888" t="s">
        <v>177</v>
      </c>
      <c r="D74" s="889"/>
      <c r="E74" s="889"/>
      <c r="F74" s="890"/>
      <c r="G74" s="664">
        <v>10635828</v>
      </c>
      <c r="H74" s="664">
        <v>10827400</v>
      </c>
      <c r="I74" s="664">
        <v>6663016</v>
      </c>
      <c r="J74" s="664">
        <f>I74</f>
        <v>6663016</v>
      </c>
      <c r="K74" s="664">
        <v>0</v>
      </c>
      <c r="L74" s="492">
        <f>I74/H74</f>
        <v>0.6153846722204777</v>
      </c>
      <c r="M74" s="513">
        <f>I74/I90</f>
        <v>0.26039989861491275</v>
      </c>
    </row>
    <row r="75" spans="1:13" ht="15.75">
      <c r="A75" s="500"/>
      <c r="B75" s="493" t="s">
        <v>176</v>
      </c>
      <c r="C75" s="888" t="s">
        <v>178</v>
      </c>
      <c r="D75" s="889"/>
      <c r="E75" s="889"/>
      <c r="F75" s="890"/>
      <c r="G75" s="664">
        <v>3499130</v>
      </c>
      <c r="H75" s="664">
        <v>3499130</v>
      </c>
      <c r="I75" s="664">
        <v>1749564</v>
      </c>
      <c r="J75" s="664">
        <f>I75</f>
        <v>1749564</v>
      </c>
      <c r="K75" s="664">
        <v>0</v>
      </c>
      <c r="L75" s="492">
        <f>I75/H75</f>
        <v>0.4999997142146762</v>
      </c>
      <c r="M75" s="513">
        <f>I75/I90</f>
        <v>0.06837538559419656</v>
      </c>
    </row>
    <row r="76" spans="1:13" ht="24.75" customHeight="1">
      <c r="A76" s="528" t="s">
        <v>37</v>
      </c>
      <c r="B76" s="507"/>
      <c r="C76" s="508" t="s">
        <v>94</v>
      </c>
      <c r="D76" s="485"/>
      <c r="E76" s="485"/>
      <c r="F76" s="486"/>
      <c r="G76" s="677">
        <f>SUM(G78:G88)</f>
        <v>7644553</v>
      </c>
      <c r="H76" s="677">
        <f>SUM(H78:H88)</f>
        <v>6263425.61</v>
      </c>
      <c r="I76" s="677">
        <f>SUM(I78:I88)</f>
        <v>2928922.61</v>
      </c>
      <c r="J76" s="677">
        <f>SUM(J78:J88)</f>
        <v>2928922.61</v>
      </c>
      <c r="K76" s="671">
        <f>SUM(K78:K87)</f>
        <v>0</v>
      </c>
      <c r="L76" s="487">
        <f>I76/H76</f>
        <v>0.467623117503586</v>
      </c>
      <c r="M76" s="519">
        <f>I76/I90</f>
        <v>0.11446635437989727</v>
      </c>
    </row>
    <row r="77" spans="1:13" ht="24.75" customHeight="1">
      <c r="A77" s="500"/>
      <c r="B77" s="488"/>
      <c r="C77" s="509"/>
      <c r="D77" s="485"/>
      <c r="E77" s="485"/>
      <c r="F77" s="486"/>
      <c r="G77" s="667"/>
      <c r="H77" s="673"/>
      <c r="I77" s="669"/>
      <c r="J77" s="668"/>
      <c r="K77" s="668"/>
      <c r="L77" s="492"/>
      <c r="M77" s="513"/>
    </row>
    <row r="78" spans="1:13" ht="24.75" customHeight="1">
      <c r="A78" s="500"/>
      <c r="B78" s="904" t="s">
        <v>179</v>
      </c>
      <c r="C78" s="888" t="s">
        <v>180</v>
      </c>
      <c r="D78" s="889"/>
      <c r="E78" s="889"/>
      <c r="F78" s="890"/>
      <c r="G78" s="664"/>
      <c r="H78" s="664"/>
      <c r="I78" s="664"/>
      <c r="J78" s="664"/>
      <c r="K78" s="664"/>
      <c r="L78" s="492"/>
      <c r="M78" s="513"/>
    </row>
    <row r="79" spans="1:13" ht="39" customHeight="1">
      <c r="A79" s="500"/>
      <c r="B79" s="904"/>
      <c r="C79" s="891"/>
      <c r="D79" s="889"/>
      <c r="E79" s="889"/>
      <c r="F79" s="890"/>
      <c r="G79" s="664">
        <v>3942653</v>
      </c>
      <c r="H79" s="664">
        <v>4336569.61</v>
      </c>
      <c r="I79" s="664">
        <v>2425066.61</v>
      </c>
      <c r="J79" s="664">
        <f>I79</f>
        <v>2425066.61</v>
      </c>
      <c r="K79" s="664">
        <v>0</v>
      </c>
      <c r="L79" s="492">
        <f>I79/H79</f>
        <v>0.5592131173007966</v>
      </c>
      <c r="M79" s="513">
        <f>I79/I90</f>
        <v>0.09477496367687098</v>
      </c>
    </row>
    <row r="80" spans="1:13" ht="15.75">
      <c r="A80" s="500"/>
      <c r="B80" s="488" t="s">
        <v>208</v>
      </c>
      <c r="C80" s="905"/>
      <c r="D80" s="906"/>
      <c r="E80" s="906"/>
      <c r="F80" s="907"/>
      <c r="G80" s="664"/>
      <c r="H80" s="664"/>
      <c r="I80" s="664"/>
      <c r="J80" s="664"/>
      <c r="K80" s="664"/>
      <c r="L80" s="492"/>
      <c r="M80" s="513"/>
    </row>
    <row r="81" spans="1:13" ht="45.75" customHeight="1">
      <c r="A81" s="500"/>
      <c r="B81" s="488"/>
      <c r="C81" s="905" t="s">
        <v>211</v>
      </c>
      <c r="D81" s="906"/>
      <c r="E81" s="906"/>
      <c r="F81" s="907"/>
      <c r="G81" s="664">
        <v>600</v>
      </c>
      <c r="H81" s="664">
        <v>600</v>
      </c>
      <c r="I81" s="664">
        <v>200</v>
      </c>
      <c r="J81" s="664">
        <f>I81</f>
        <v>200</v>
      </c>
      <c r="K81" s="664">
        <v>0</v>
      </c>
      <c r="L81" s="492">
        <f>I81/H81</f>
        <v>0.3333333333333333</v>
      </c>
      <c r="M81" s="513">
        <f>I81/I90</f>
        <v>7.816277151815716E-06</v>
      </c>
    </row>
    <row r="82" spans="1:13" ht="15.75">
      <c r="A82" s="500"/>
      <c r="B82" s="488" t="s">
        <v>182</v>
      </c>
      <c r="C82" s="510"/>
      <c r="D82" s="511"/>
      <c r="E82" s="511"/>
      <c r="F82" s="512"/>
      <c r="G82" s="664"/>
      <c r="H82" s="664"/>
      <c r="I82" s="664"/>
      <c r="J82" s="664"/>
      <c r="K82" s="664"/>
      <c r="L82" s="492"/>
      <c r="M82" s="513"/>
    </row>
    <row r="83" spans="1:13" ht="15.75">
      <c r="A83" s="500"/>
      <c r="B83" s="488"/>
      <c r="C83" s="888" t="s">
        <v>181</v>
      </c>
      <c r="D83" s="889"/>
      <c r="E83" s="889"/>
      <c r="F83" s="890"/>
      <c r="G83" s="664"/>
      <c r="H83" s="664"/>
      <c r="I83" s="664"/>
      <c r="J83" s="664"/>
      <c r="K83" s="664"/>
      <c r="L83" s="492"/>
      <c r="M83" s="513"/>
    </row>
    <row r="84" spans="1:13" ht="15.75">
      <c r="A84" s="500"/>
      <c r="B84" s="488"/>
      <c r="C84" s="891"/>
      <c r="D84" s="889"/>
      <c r="E84" s="889"/>
      <c r="F84" s="890"/>
      <c r="G84" s="664">
        <v>3100000</v>
      </c>
      <c r="H84" s="664">
        <v>1100000</v>
      </c>
      <c r="I84" s="664">
        <v>0</v>
      </c>
      <c r="J84" s="664">
        <v>0</v>
      </c>
      <c r="K84" s="664">
        <f>I84</f>
        <v>0</v>
      </c>
      <c r="L84" s="492">
        <f>I84/H84</f>
        <v>0</v>
      </c>
      <c r="M84" s="513">
        <f>I84/I90</f>
        <v>0</v>
      </c>
    </row>
    <row r="85" spans="1:14" ht="15.75">
      <c r="A85" s="500"/>
      <c r="B85" s="496" t="s">
        <v>183</v>
      </c>
      <c r="C85" s="509"/>
      <c r="D85" s="485"/>
      <c r="E85" s="485"/>
      <c r="F85" s="485"/>
      <c r="G85" s="667"/>
      <c r="H85" s="667"/>
      <c r="I85" s="667"/>
      <c r="J85" s="667"/>
      <c r="K85" s="667"/>
      <c r="L85" s="492"/>
      <c r="M85" s="513"/>
      <c r="N85" s="21"/>
    </row>
    <row r="86" spans="1:13" ht="15.75">
      <c r="A86" s="500"/>
      <c r="B86" s="902"/>
      <c r="C86" s="880" t="s">
        <v>184</v>
      </c>
      <c r="D86" s="881"/>
      <c r="E86" s="881"/>
      <c r="F86" s="882"/>
      <c r="G86" s="664"/>
      <c r="H86" s="664"/>
      <c r="I86" s="664"/>
      <c r="J86" s="664"/>
      <c r="K86" s="664"/>
      <c r="L86" s="492"/>
      <c r="M86" s="513"/>
    </row>
    <row r="87" spans="1:13" ht="15.75">
      <c r="A87" s="500"/>
      <c r="B87" s="902"/>
      <c r="C87" s="903"/>
      <c r="D87" s="881"/>
      <c r="E87" s="881"/>
      <c r="F87" s="882"/>
      <c r="G87" s="664">
        <v>601300</v>
      </c>
      <c r="H87" s="664">
        <v>826256</v>
      </c>
      <c r="I87" s="664">
        <v>503656</v>
      </c>
      <c r="J87" s="664">
        <f>I87</f>
        <v>503656</v>
      </c>
      <c r="K87" s="664">
        <v>0</v>
      </c>
      <c r="L87" s="492">
        <f>I87/H87</f>
        <v>0.6095641060397746</v>
      </c>
      <c r="M87" s="513">
        <f>I87/I90</f>
        <v>0.019683574425874484</v>
      </c>
    </row>
    <row r="88" spans="1:13" ht="15.75">
      <c r="A88" s="500"/>
      <c r="B88" s="514"/>
      <c r="C88" s="515"/>
      <c r="D88" s="516"/>
      <c r="E88" s="516"/>
      <c r="F88" s="517"/>
      <c r="G88" s="664"/>
      <c r="H88" s="664"/>
      <c r="I88" s="667"/>
      <c r="J88" s="667"/>
      <c r="K88" s="667"/>
      <c r="L88" s="492"/>
      <c r="M88" s="513"/>
    </row>
    <row r="89" spans="1:13" ht="15.75">
      <c r="A89" s="500"/>
      <c r="B89" s="488"/>
      <c r="C89" s="509"/>
      <c r="D89" s="485"/>
      <c r="E89" s="485"/>
      <c r="F89" s="518"/>
      <c r="G89" s="678"/>
      <c r="H89" s="678"/>
      <c r="I89" s="674"/>
      <c r="J89" s="678"/>
      <c r="K89" s="678"/>
      <c r="L89" s="492"/>
      <c r="M89" s="513"/>
    </row>
    <row r="90" spans="1:13" s="188" customFormat="1" ht="16.5" thickBot="1">
      <c r="A90" s="530"/>
      <c r="B90" s="189"/>
      <c r="C90" s="190" t="s">
        <v>38</v>
      </c>
      <c r="D90" s="191"/>
      <c r="E90" s="191"/>
      <c r="F90" s="192"/>
      <c r="G90" s="679">
        <f>G76+G73+G12</f>
        <v>40852950</v>
      </c>
      <c r="H90" s="680">
        <f>H76+H73+H12</f>
        <v>59238362.61</v>
      </c>
      <c r="I90" s="681">
        <f>I76+I73+I12</f>
        <v>25587629.009999998</v>
      </c>
      <c r="J90" s="681">
        <f>J76+J73+J12</f>
        <v>21084872.4</v>
      </c>
      <c r="K90" s="681">
        <f>K76+K73+K12</f>
        <v>4502756.61</v>
      </c>
      <c r="L90" s="193">
        <f>I90/H90</f>
        <v>0.4319435562130234</v>
      </c>
      <c r="M90" s="522">
        <f>I90/I90</f>
        <v>1</v>
      </c>
    </row>
    <row r="91" ht="12.75">
      <c r="H91" s="208"/>
    </row>
    <row r="92" spans="4:10" ht="15.75">
      <c r="D92" s="21"/>
      <c r="E92" s="886"/>
      <c r="F92" s="887"/>
      <c r="G92" s="887"/>
      <c r="H92" s="887"/>
      <c r="I92" s="22"/>
      <c r="J92" s="21"/>
    </row>
    <row r="93" ht="12.75">
      <c r="H93" s="208"/>
    </row>
    <row r="94" ht="12.75">
      <c r="H94" s="208"/>
    </row>
    <row r="95" ht="12.75">
      <c r="H95" s="208"/>
    </row>
    <row r="96" ht="12.75">
      <c r="H96" s="208"/>
    </row>
    <row r="97" ht="12.75">
      <c r="H97" s="208"/>
    </row>
    <row r="98" ht="12.75">
      <c r="H98" s="208"/>
    </row>
    <row r="99" ht="12.75">
      <c r="H99" s="208"/>
    </row>
    <row r="100" ht="12.75">
      <c r="H100" s="208"/>
    </row>
    <row r="101" ht="12.75">
      <c r="H101" s="208"/>
    </row>
    <row r="102" ht="12.75">
      <c r="H102" s="208"/>
    </row>
    <row r="103" ht="12.75">
      <c r="H103" s="208"/>
    </row>
    <row r="104" ht="12.75">
      <c r="H104" s="208"/>
    </row>
    <row r="105" ht="12.75">
      <c r="H105" s="208"/>
    </row>
    <row r="106" ht="12.75">
      <c r="H106" s="208"/>
    </row>
    <row r="107" ht="12.75">
      <c r="H107" s="208"/>
    </row>
    <row r="108" ht="12.75">
      <c r="H108" s="208"/>
    </row>
    <row r="109" ht="12.75">
      <c r="H109" s="208"/>
    </row>
    <row r="110" ht="12.75">
      <c r="H110" s="208"/>
    </row>
    <row r="111" ht="12.75">
      <c r="H111" s="208"/>
    </row>
    <row r="112" ht="12.75">
      <c r="H112" s="208"/>
    </row>
    <row r="113" ht="12.75">
      <c r="H113" s="208"/>
    </row>
    <row r="114" ht="12.75">
      <c r="H114" s="208"/>
    </row>
    <row r="115" ht="12.75">
      <c r="H115" s="208"/>
    </row>
    <row r="116" ht="12.75">
      <c r="H116" s="208"/>
    </row>
    <row r="117" ht="12.75">
      <c r="H117" s="208"/>
    </row>
    <row r="118" ht="12.75">
      <c r="H118" s="208"/>
    </row>
    <row r="119" ht="12.75">
      <c r="H119" s="208"/>
    </row>
    <row r="120" ht="12.75">
      <c r="H120" s="208"/>
    </row>
    <row r="121" ht="12.75">
      <c r="H121" s="208"/>
    </row>
    <row r="122" ht="12.75">
      <c r="H122" s="208"/>
    </row>
    <row r="123" ht="12.75">
      <c r="H123" s="208"/>
    </row>
    <row r="124" ht="12.75">
      <c r="H124" s="208"/>
    </row>
    <row r="125" ht="12.75">
      <c r="H125" s="208"/>
    </row>
    <row r="126" ht="12.75">
      <c r="H126" s="208"/>
    </row>
    <row r="127" ht="12.75">
      <c r="H127" s="208"/>
    </row>
    <row r="128" ht="12.75">
      <c r="H128" s="208"/>
    </row>
    <row r="129" ht="12.75">
      <c r="H129" s="208"/>
    </row>
    <row r="130" ht="12.75">
      <c r="H130" s="208"/>
    </row>
    <row r="131" ht="12.75">
      <c r="H131" s="208"/>
    </row>
    <row r="132" ht="12.75">
      <c r="H132" s="208"/>
    </row>
    <row r="133" ht="12.75">
      <c r="H133" s="208"/>
    </row>
    <row r="134" ht="12.75">
      <c r="H134" s="208"/>
    </row>
    <row r="135" ht="12.75">
      <c r="H135" s="208"/>
    </row>
    <row r="136" ht="12.75">
      <c r="H136" s="208"/>
    </row>
    <row r="137" ht="12.75">
      <c r="H137" s="208"/>
    </row>
    <row r="138" ht="12.75">
      <c r="H138" s="208"/>
    </row>
    <row r="139" ht="12.75">
      <c r="H139" s="208"/>
    </row>
    <row r="140" ht="12.75">
      <c r="H140" s="208"/>
    </row>
    <row r="141" ht="12.75">
      <c r="H141" s="208"/>
    </row>
    <row r="142" ht="12.75">
      <c r="H142" s="208"/>
    </row>
    <row r="143" ht="12.75">
      <c r="H143" s="208"/>
    </row>
    <row r="144" ht="12.75">
      <c r="H144" s="208"/>
    </row>
    <row r="145" ht="12.75">
      <c r="H145" s="208"/>
    </row>
    <row r="146" ht="12.75">
      <c r="H146" s="208"/>
    </row>
    <row r="147" ht="12.75">
      <c r="H147" s="208"/>
    </row>
    <row r="148" ht="12.75">
      <c r="H148" s="208"/>
    </row>
    <row r="149" ht="12.75">
      <c r="H149" s="208"/>
    </row>
    <row r="150" ht="12.75">
      <c r="H150" s="208"/>
    </row>
    <row r="151" ht="12.75">
      <c r="H151" s="208"/>
    </row>
    <row r="152" ht="12.75">
      <c r="H152" s="208"/>
    </row>
    <row r="153" ht="12.75">
      <c r="H153" s="208"/>
    </row>
    <row r="154" ht="12.75">
      <c r="H154" s="208"/>
    </row>
    <row r="155" ht="12.75">
      <c r="H155" s="208"/>
    </row>
    <row r="156" ht="12.75">
      <c r="H156" s="208"/>
    </row>
    <row r="157" ht="12.75">
      <c r="H157" s="208"/>
    </row>
    <row r="158" ht="12.75">
      <c r="H158" s="208"/>
    </row>
    <row r="159" ht="12.75">
      <c r="H159" s="208"/>
    </row>
    <row r="160" ht="12.75">
      <c r="H160" s="208"/>
    </row>
    <row r="161" ht="12.75">
      <c r="H161" s="208"/>
    </row>
    <row r="162" ht="12.75">
      <c r="H162" s="208"/>
    </row>
    <row r="163" ht="12.75">
      <c r="H163" s="208"/>
    </row>
    <row r="164" ht="12.75">
      <c r="H164" s="208"/>
    </row>
    <row r="165" ht="12.75">
      <c r="H165" s="208"/>
    </row>
    <row r="166" ht="12.75">
      <c r="H166" s="208"/>
    </row>
    <row r="167" ht="12.75">
      <c r="H167" s="208"/>
    </row>
    <row r="168" ht="12.75">
      <c r="H168" s="208"/>
    </row>
    <row r="169" ht="12.75">
      <c r="H169" s="208"/>
    </row>
    <row r="170" ht="12.75">
      <c r="H170" s="208"/>
    </row>
    <row r="171" ht="12.75">
      <c r="H171" s="208"/>
    </row>
    <row r="172" ht="12.75">
      <c r="H172" s="208"/>
    </row>
    <row r="173" ht="12.75">
      <c r="H173" s="208"/>
    </row>
    <row r="174" ht="12.75">
      <c r="H174" s="208"/>
    </row>
    <row r="175" ht="12.75">
      <c r="H175" s="208"/>
    </row>
    <row r="176" ht="12.75">
      <c r="H176" s="208"/>
    </row>
    <row r="177" ht="12.75">
      <c r="H177" s="208"/>
    </row>
    <row r="178" ht="12.75">
      <c r="H178" s="208"/>
    </row>
    <row r="179" ht="12.75">
      <c r="H179" s="208"/>
    </row>
    <row r="180" ht="12.75">
      <c r="H180" s="208"/>
    </row>
    <row r="181" ht="12.75">
      <c r="H181" s="208"/>
    </row>
    <row r="182" ht="12.75">
      <c r="H182" s="208"/>
    </row>
    <row r="183" ht="12.75">
      <c r="H183" s="208"/>
    </row>
    <row r="184" ht="12.75">
      <c r="H184" s="208"/>
    </row>
    <row r="185" ht="12.75">
      <c r="H185" s="208"/>
    </row>
    <row r="186" ht="12.75">
      <c r="H186" s="208"/>
    </row>
    <row r="187" ht="12.75">
      <c r="H187" s="208"/>
    </row>
    <row r="188" ht="12.75">
      <c r="H188" s="208"/>
    </row>
    <row r="189" ht="12.75">
      <c r="H189" s="208"/>
    </row>
    <row r="190" ht="12.75">
      <c r="H190" s="208"/>
    </row>
    <row r="191" ht="12.75">
      <c r="H191" s="208"/>
    </row>
    <row r="192" ht="12.75">
      <c r="H192" s="208"/>
    </row>
    <row r="193" ht="12.75">
      <c r="H193" s="208"/>
    </row>
    <row r="194" ht="12.75">
      <c r="H194" s="208"/>
    </row>
    <row r="195" ht="12.75">
      <c r="H195" s="208"/>
    </row>
    <row r="196" ht="12.75">
      <c r="H196" s="208"/>
    </row>
    <row r="197" ht="12.75">
      <c r="H197" s="208"/>
    </row>
    <row r="198" ht="12.75">
      <c r="H198" s="208"/>
    </row>
    <row r="199" ht="12.75">
      <c r="H199" s="208"/>
    </row>
    <row r="200" ht="12.75">
      <c r="H200" s="208"/>
    </row>
    <row r="201" ht="12.75">
      <c r="H201" s="208"/>
    </row>
    <row r="202" ht="12.75">
      <c r="H202" s="208"/>
    </row>
    <row r="203" ht="12.75">
      <c r="H203" s="208"/>
    </row>
    <row r="204" ht="12.75">
      <c r="H204" s="208"/>
    </row>
    <row r="205" ht="12.75">
      <c r="H205" s="208"/>
    </row>
    <row r="206" ht="12.75">
      <c r="H206" s="208"/>
    </row>
    <row r="207" ht="12.75">
      <c r="H207" s="208"/>
    </row>
    <row r="208" ht="12.75">
      <c r="H208" s="208"/>
    </row>
    <row r="209" ht="12.75">
      <c r="H209" s="208"/>
    </row>
    <row r="210" ht="12.75">
      <c r="H210" s="208"/>
    </row>
    <row r="211" ht="12.75">
      <c r="H211" s="208"/>
    </row>
    <row r="212" ht="12.75">
      <c r="H212" s="208"/>
    </row>
    <row r="213" ht="12.75">
      <c r="H213" s="208"/>
    </row>
    <row r="214" ht="12.75">
      <c r="H214" s="208"/>
    </row>
    <row r="215" ht="12.75">
      <c r="H215" s="208"/>
    </row>
    <row r="216" ht="12.75">
      <c r="H216" s="208"/>
    </row>
    <row r="217" ht="12.75">
      <c r="H217" s="208"/>
    </row>
    <row r="218" ht="12.75">
      <c r="H218" s="208"/>
    </row>
    <row r="219" ht="12.75">
      <c r="H219" s="208"/>
    </row>
    <row r="220" ht="12.75">
      <c r="H220" s="208"/>
    </row>
    <row r="221" ht="12.75">
      <c r="H221" s="208"/>
    </row>
    <row r="222" ht="12.75">
      <c r="H222" s="208"/>
    </row>
    <row r="223" ht="12.75">
      <c r="H223" s="208"/>
    </row>
    <row r="224" ht="12.75">
      <c r="H224" s="208"/>
    </row>
    <row r="225" ht="12.75">
      <c r="H225" s="208"/>
    </row>
    <row r="226" ht="12.75">
      <c r="H226" s="208"/>
    </row>
    <row r="227" ht="12.75">
      <c r="H227" s="208"/>
    </row>
    <row r="228" ht="12.75">
      <c r="H228" s="208"/>
    </row>
    <row r="229" ht="12.75">
      <c r="H229" s="208"/>
    </row>
    <row r="230" ht="12.75">
      <c r="H230" s="208"/>
    </row>
    <row r="231" ht="12.75">
      <c r="H231" s="208"/>
    </row>
    <row r="232" ht="12.75">
      <c r="H232" s="208"/>
    </row>
    <row r="233" ht="12.75">
      <c r="H233" s="208"/>
    </row>
    <row r="234" ht="12.75">
      <c r="H234" s="208"/>
    </row>
    <row r="235" ht="12.75">
      <c r="H235" s="208"/>
    </row>
    <row r="236" ht="12.75">
      <c r="H236" s="208"/>
    </row>
    <row r="237" ht="12.75">
      <c r="H237" s="208"/>
    </row>
    <row r="238" ht="12.75">
      <c r="H238" s="208"/>
    </row>
    <row r="239" ht="12.75">
      <c r="H239" s="208"/>
    </row>
    <row r="240" ht="12.75">
      <c r="H240" s="208"/>
    </row>
    <row r="241" ht="12.75">
      <c r="H241" s="208"/>
    </row>
    <row r="242" ht="12.75">
      <c r="H242" s="208"/>
    </row>
    <row r="243" ht="12.75">
      <c r="H243" s="208"/>
    </row>
    <row r="244" ht="12.75">
      <c r="H244" s="208"/>
    </row>
    <row r="245" ht="12.75">
      <c r="H245" s="208"/>
    </row>
    <row r="246" ht="12.75">
      <c r="H246" s="208"/>
    </row>
    <row r="247" ht="12.75">
      <c r="H247" s="208"/>
    </row>
    <row r="248" ht="12.75">
      <c r="H248" s="208"/>
    </row>
    <row r="249" ht="12.75">
      <c r="H249" s="208"/>
    </row>
    <row r="250" ht="12.75">
      <c r="H250" s="208"/>
    </row>
    <row r="251" ht="12.75">
      <c r="H251" s="208"/>
    </row>
    <row r="252" ht="12.75">
      <c r="H252" s="208"/>
    </row>
    <row r="253" ht="12.75">
      <c r="H253" s="208"/>
    </row>
    <row r="254" ht="12.75">
      <c r="H254" s="208"/>
    </row>
    <row r="255" ht="12.75">
      <c r="H255" s="208"/>
    </row>
    <row r="256" ht="12.75">
      <c r="H256" s="208"/>
    </row>
    <row r="257" ht="12.75">
      <c r="H257" s="208"/>
    </row>
    <row r="258" ht="12.75">
      <c r="H258" s="208"/>
    </row>
    <row r="259" ht="12.75">
      <c r="H259" s="208"/>
    </row>
    <row r="260" ht="12.75">
      <c r="H260" s="208"/>
    </row>
    <row r="261" ht="12.75">
      <c r="H261" s="208"/>
    </row>
    <row r="262" ht="12.75">
      <c r="H262" s="208"/>
    </row>
    <row r="263" ht="12.75">
      <c r="H263" s="208"/>
    </row>
    <row r="264" ht="12.75">
      <c r="H264" s="208"/>
    </row>
    <row r="265" ht="12.75">
      <c r="H265" s="208"/>
    </row>
    <row r="266" ht="12.75">
      <c r="H266" s="208"/>
    </row>
    <row r="267" ht="12.75">
      <c r="H267" s="208"/>
    </row>
    <row r="268" ht="12.75">
      <c r="H268" s="208"/>
    </row>
    <row r="269" ht="12.75">
      <c r="H269" s="208"/>
    </row>
    <row r="270" ht="12.75">
      <c r="H270" s="208"/>
    </row>
    <row r="271" ht="12.75">
      <c r="H271" s="208"/>
    </row>
    <row r="272" ht="12.75">
      <c r="H272" s="208"/>
    </row>
    <row r="273" ht="12.75">
      <c r="H273" s="208"/>
    </row>
    <row r="274" ht="12.75">
      <c r="H274" s="208"/>
    </row>
    <row r="275" ht="12.75">
      <c r="H275" s="208"/>
    </row>
    <row r="276" ht="12.75">
      <c r="H276" s="208"/>
    </row>
    <row r="277" ht="12.75">
      <c r="H277" s="208"/>
    </row>
    <row r="278" ht="12.75">
      <c r="H278" s="208"/>
    </row>
    <row r="279" ht="12.75">
      <c r="H279" s="208"/>
    </row>
    <row r="280" ht="12.75">
      <c r="H280" s="208"/>
    </row>
    <row r="281" ht="12.75">
      <c r="H281" s="208"/>
    </row>
    <row r="282" ht="12.75">
      <c r="H282" s="208"/>
    </row>
    <row r="283" ht="12.75">
      <c r="H283" s="208"/>
    </row>
    <row r="284" ht="12.75">
      <c r="H284" s="208"/>
    </row>
    <row r="285" ht="12.75">
      <c r="H285" s="208"/>
    </row>
    <row r="286" ht="12.75">
      <c r="H286" s="208"/>
    </row>
    <row r="287" ht="12.75">
      <c r="H287" s="208"/>
    </row>
    <row r="288" ht="12.75">
      <c r="H288" s="208"/>
    </row>
    <row r="289" ht="12.75">
      <c r="H289" s="208"/>
    </row>
    <row r="290" ht="12.75">
      <c r="H290" s="208"/>
    </row>
    <row r="291" ht="12.75">
      <c r="H291" s="208"/>
    </row>
    <row r="292" ht="12.75">
      <c r="H292" s="208"/>
    </row>
    <row r="293" ht="12.75">
      <c r="H293" s="208"/>
    </row>
    <row r="294" ht="12.75">
      <c r="H294" s="208"/>
    </row>
    <row r="295" ht="12.75">
      <c r="H295" s="208"/>
    </row>
    <row r="296" ht="12.75">
      <c r="H296" s="208"/>
    </row>
    <row r="297" ht="12.75">
      <c r="H297" s="208"/>
    </row>
    <row r="298" ht="12.75">
      <c r="H298" s="208"/>
    </row>
    <row r="299" ht="12.75">
      <c r="H299" s="208"/>
    </row>
    <row r="300" ht="12.75">
      <c r="H300" s="208"/>
    </row>
    <row r="301" ht="12.75">
      <c r="H301" s="208"/>
    </row>
    <row r="302" ht="12.75">
      <c r="H302" s="208"/>
    </row>
    <row r="303" ht="12.75">
      <c r="H303" s="208"/>
    </row>
    <row r="304" ht="12.75">
      <c r="H304" s="208"/>
    </row>
    <row r="305" ht="12.75">
      <c r="H305" s="208"/>
    </row>
    <row r="306" ht="12.75">
      <c r="H306" s="208"/>
    </row>
    <row r="307" ht="12.75">
      <c r="H307" s="208"/>
    </row>
    <row r="308" ht="12.75">
      <c r="H308" s="208"/>
    </row>
    <row r="309" ht="12.75">
      <c r="H309" s="208"/>
    </row>
    <row r="310" ht="12.75">
      <c r="H310" s="208"/>
    </row>
    <row r="311" ht="12.75">
      <c r="H311" s="208"/>
    </row>
    <row r="312" ht="12.75">
      <c r="H312" s="208"/>
    </row>
    <row r="313" ht="12.75">
      <c r="H313" s="208"/>
    </row>
    <row r="314" ht="12.75">
      <c r="H314" s="208"/>
    </row>
    <row r="315" ht="12.75">
      <c r="H315" s="208"/>
    </row>
    <row r="316" ht="12.75">
      <c r="H316" s="208"/>
    </row>
    <row r="317" ht="12.75">
      <c r="H317" s="208"/>
    </row>
    <row r="318" ht="12.75">
      <c r="H318" s="208"/>
    </row>
    <row r="319" ht="12.75">
      <c r="H319" s="208"/>
    </row>
    <row r="320" ht="12.75">
      <c r="H320" s="208"/>
    </row>
    <row r="321" ht="12.75">
      <c r="H321" s="208"/>
    </row>
    <row r="322" ht="12.75">
      <c r="H322" s="208"/>
    </row>
    <row r="323" ht="12.75">
      <c r="H323" s="208"/>
    </row>
    <row r="324" ht="12.75">
      <c r="H324" s="208"/>
    </row>
    <row r="325" ht="12.75">
      <c r="H325" s="208"/>
    </row>
    <row r="326" ht="12.75">
      <c r="H326" s="208"/>
    </row>
    <row r="327" ht="12.75">
      <c r="H327" s="208"/>
    </row>
    <row r="328" ht="12.75">
      <c r="H328" s="208"/>
    </row>
    <row r="329" ht="12.75">
      <c r="H329" s="208"/>
    </row>
    <row r="330" ht="12.75">
      <c r="H330" s="208"/>
    </row>
    <row r="331" ht="12.75">
      <c r="H331" s="208"/>
    </row>
    <row r="332" ht="12.75">
      <c r="H332" s="208"/>
    </row>
    <row r="333" ht="12.75">
      <c r="H333" s="208"/>
    </row>
    <row r="334" ht="12.75">
      <c r="H334" s="208"/>
    </row>
    <row r="335" ht="12.75">
      <c r="H335" s="208"/>
    </row>
    <row r="336" ht="12.75">
      <c r="H336" s="208"/>
    </row>
    <row r="337" ht="12.75">
      <c r="H337" s="208"/>
    </row>
    <row r="338" ht="12.75">
      <c r="H338" s="208"/>
    </row>
    <row r="339" ht="12.75">
      <c r="H339" s="208"/>
    </row>
    <row r="340" ht="12.75">
      <c r="H340" s="208"/>
    </row>
    <row r="341" ht="12.75">
      <c r="H341" s="208"/>
    </row>
    <row r="342" ht="12.75">
      <c r="H342" s="208"/>
    </row>
    <row r="343" ht="12.75">
      <c r="H343" s="208"/>
    </row>
    <row r="344" ht="12.75">
      <c r="H344" s="208"/>
    </row>
    <row r="345" ht="12.75">
      <c r="H345" s="208"/>
    </row>
    <row r="346" ht="12.75">
      <c r="H346" s="208"/>
    </row>
    <row r="347" ht="12.75">
      <c r="H347" s="208"/>
    </row>
    <row r="348" ht="12.75">
      <c r="H348" s="208"/>
    </row>
    <row r="349" ht="12.75">
      <c r="H349" s="208"/>
    </row>
    <row r="350" ht="12.75">
      <c r="H350" s="208"/>
    </row>
    <row r="351" ht="12.75">
      <c r="H351" s="208"/>
    </row>
    <row r="352" ht="12.75">
      <c r="H352" s="208"/>
    </row>
    <row r="353" ht="12.75">
      <c r="H353" s="208"/>
    </row>
    <row r="354" ht="12.75">
      <c r="H354" s="208"/>
    </row>
    <row r="355" ht="12.75">
      <c r="H355" s="208"/>
    </row>
    <row r="356" ht="12.75">
      <c r="H356" s="208"/>
    </row>
    <row r="357" ht="12.75">
      <c r="H357" s="208"/>
    </row>
    <row r="358" ht="12.75">
      <c r="H358" s="208"/>
    </row>
    <row r="359" ht="12.75">
      <c r="H359" s="208"/>
    </row>
    <row r="360" ht="12.75">
      <c r="H360" s="208"/>
    </row>
    <row r="361" ht="12.75">
      <c r="H361" s="208"/>
    </row>
    <row r="362" ht="12.75">
      <c r="H362" s="208"/>
    </row>
    <row r="363" ht="12.75">
      <c r="H363" s="208"/>
    </row>
    <row r="364" ht="12.75">
      <c r="H364" s="208"/>
    </row>
    <row r="365" ht="12.75">
      <c r="H365" s="208"/>
    </row>
    <row r="366" ht="12.75">
      <c r="H366" s="208"/>
    </row>
    <row r="367" ht="12.75">
      <c r="H367" s="208"/>
    </row>
    <row r="368" ht="12.75">
      <c r="H368" s="208"/>
    </row>
    <row r="369" ht="12.75">
      <c r="H369" s="208"/>
    </row>
    <row r="370" ht="12.75">
      <c r="H370" s="208"/>
    </row>
    <row r="371" ht="12.75">
      <c r="H371" s="208"/>
    </row>
    <row r="372" ht="12.75">
      <c r="H372" s="208"/>
    </row>
    <row r="373" ht="12.75">
      <c r="H373" s="208"/>
    </row>
    <row r="374" ht="12.75">
      <c r="H374" s="208"/>
    </row>
    <row r="375" ht="12.75">
      <c r="H375" s="208"/>
    </row>
    <row r="376" ht="12.75">
      <c r="H376" s="208"/>
    </row>
    <row r="377" ht="12.75">
      <c r="H377" s="208"/>
    </row>
    <row r="378" ht="12.75">
      <c r="H378" s="208"/>
    </row>
    <row r="379" ht="12.75">
      <c r="H379" s="208"/>
    </row>
    <row r="380" ht="12.75">
      <c r="H380" s="208"/>
    </row>
    <row r="381" ht="12.75">
      <c r="H381" s="208"/>
    </row>
    <row r="382" ht="12.75">
      <c r="H382" s="208"/>
    </row>
    <row r="383" ht="12.75">
      <c r="H383" s="208"/>
    </row>
    <row r="384" ht="12.75">
      <c r="H384" s="208"/>
    </row>
    <row r="385" ht="12.75">
      <c r="H385" s="208"/>
    </row>
    <row r="386" ht="12.75">
      <c r="H386" s="208"/>
    </row>
    <row r="387" ht="12.75">
      <c r="H387" s="208"/>
    </row>
    <row r="388" ht="12.75">
      <c r="H388" s="208"/>
    </row>
    <row r="389" ht="12.75">
      <c r="H389" s="208"/>
    </row>
    <row r="390" ht="12.75">
      <c r="H390" s="208"/>
    </row>
    <row r="391" ht="12.75">
      <c r="H391" s="208"/>
    </row>
    <row r="392" ht="12.75">
      <c r="H392" s="208"/>
    </row>
    <row r="393" ht="12.75">
      <c r="H393" s="208"/>
    </row>
    <row r="394" ht="12.75">
      <c r="H394" s="208"/>
    </row>
    <row r="395" ht="12.75">
      <c r="H395" s="208"/>
    </row>
    <row r="396" ht="12.75">
      <c r="H396" s="208"/>
    </row>
    <row r="397" ht="12.75">
      <c r="H397" s="208"/>
    </row>
    <row r="398" ht="12.75">
      <c r="H398" s="208"/>
    </row>
    <row r="399" ht="12.75">
      <c r="H399" s="208"/>
    </row>
    <row r="400" ht="12.75">
      <c r="H400" s="208"/>
    </row>
    <row r="401" ht="12.75">
      <c r="H401" s="208"/>
    </row>
    <row r="402" ht="12.75">
      <c r="H402" s="208"/>
    </row>
    <row r="403" ht="12.75">
      <c r="H403" s="208"/>
    </row>
    <row r="404" ht="12.75">
      <c r="H404" s="208"/>
    </row>
    <row r="405" ht="12.75">
      <c r="H405" s="208"/>
    </row>
    <row r="406" ht="12.75">
      <c r="H406" s="208"/>
    </row>
    <row r="407" ht="12.75">
      <c r="H407" s="208"/>
    </row>
    <row r="408" ht="12.75">
      <c r="H408" s="208"/>
    </row>
    <row r="409" ht="12.75">
      <c r="H409" s="208"/>
    </row>
    <row r="410" ht="12.75">
      <c r="H410" s="208"/>
    </row>
    <row r="411" ht="12.75">
      <c r="H411" s="208"/>
    </row>
    <row r="412" ht="12.75">
      <c r="H412" s="208"/>
    </row>
    <row r="413" ht="12.75">
      <c r="H413" s="208"/>
    </row>
    <row r="414" ht="12.75">
      <c r="H414" s="208"/>
    </row>
    <row r="415" ht="12.75">
      <c r="H415" s="208"/>
    </row>
    <row r="416" ht="12.75">
      <c r="H416" s="208"/>
    </row>
    <row r="417" ht="12.75">
      <c r="H417" s="208"/>
    </row>
    <row r="418" ht="12.75">
      <c r="H418" s="208"/>
    </row>
    <row r="419" ht="12.75">
      <c r="H419" s="208"/>
    </row>
    <row r="420" ht="12.75">
      <c r="H420" s="208"/>
    </row>
    <row r="421" ht="12.75">
      <c r="H421" s="208"/>
    </row>
    <row r="422" ht="12.75">
      <c r="H422" s="208"/>
    </row>
    <row r="423" ht="12.75">
      <c r="H423" s="208"/>
    </row>
    <row r="424" ht="12.75">
      <c r="H424" s="208"/>
    </row>
    <row r="425" ht="12.75">
      <c r="H425" s="208"/>
    </row>
    <row r="426" ht="12.75">
      <c r="H426" s="208"/>
    </row>
    <row r="427" ht="12.75">
      <c r="H427" s="208"/>
    </row>
    <row r="428" ht="12.75">
      <c r="H428" s="208"/>
    </row>
    <row r="429" ht="12.75">
      <c r="H429" s="208"/>
    </row>
    <row r="430" ht="12.75">
      <c r="H430" s="208"/>
    </row>
    <row r="431" ht="12.75">
      <c r="H431" s="208"/>
    </row>
    <row r="432" ht="12.75">
      <c r="H432" s="208"/>
    </row>
    <row r="433" ht="12.75">
      <c r="H433" s="208"/>
    </row>
    <row r="434" ht="12.75">
      <c r="H434" s="208"/>
    </row>
    <row r="435" ht="12.75">
      <c r="H435" s="208"/>
    </row>
    <row r="436" ht="12.75">
      <c r="H436" s="208"/>
    </row>
    <row r="437" ht="12.75">
      <c r="H437" s="208"/>
    </row>
    <row r="438" ht="12.75">
      <c r="H438" s="208"/>
    </row>
    <row r="439" ht="12.75">
      <c r="H439" s="208"/>
    </row>
    <row r="440" ht="12.75">
      <c r="H440" s="208"/>
    </row>
    <row r="441" ht="12.75">
      <c r="H441" s="208"/>
    </row>
    <row r="442" ht="12.75">
      <c r="H442" s="208"/>
    </row>
    <row r="443" ht="12.75">
      <c r="H443" s="208"/>
    </row>
    <row r="444" ht="12.75">
      <c r="H444" s="208"/>
    </row>
    <row r="445" ht="12.75">
      <c r="H445" s="208"/>
    </row>
    <row r="446" ht="12.75">
      <c r="H446" s="208"/>
    </row>
    <row r="447" ht="12.75">
      <c r="H447" s="208"/>
    </row>
    <row r="448" ht="12.75">
      <c r="H448" s="208"/>
    </row>
    <row r="449" ht="12.75">
      <c r="H449" s="208"/>
    </row>
    <row r="450" ht="12.75">
      <c r="H450" s="208"/>
    </row>
    <row r="451" ht="12.75">
      <c r="H451" s="208"/>
    </row>
    <row r="452" ht="12.75">
      <c r="H452" s="208"/>
    </row>
    <row r="453" ht="12.75">
      <c r="H453" s="208"/>
    </row>
    <row r="454" ht="12.75">
      <c r="H454" s="208"/>
    </row>
    <row r="455" ht="12.75">
      <c r="H455" s="208"/>
    </row>
    <row r="456" ht="12.75">
      <c r="H456" s="208"/>
    </row>
    <row r="457" ht="12.75">
      <c r="H457" s="208"/>
    </row>
    <row r="458" ht="12.75">
      <c r="H458" s="208"/>
    </row>
    <row r="459" ht="12.75">
      <c r="H459" s="208"/>
    </row>
    <row r="460" ht="12.75">
      <c r="H460" s="208"/>
    </row>
    <row r="461" ht="12.75">
      <c r="H461" s="208"/>
    </row>
    <row r="462" ht="12.75">
      <c r="H462" s="208"/>
    </row>
    <row r="463" ht="12.75">
      <c r="H463" s="208"/>
    </row>
    <row r="464" ht="12.75">
      <c r="H464" s="208"/>
    </row>
    <row r="465" ht="12.75">
      <c r="H465" s="208"/>
    </row>
    <row r="466" ht="12.75">
      <c r="H466" s="208"/>
    </row>
    <row r="467" ht="12.75">
      <c r="H467" s="208"/>
    </row>
    <row r="468" ht="12.75">
      <c r="H468" s="208"/>
    </row>
    <row r="469" ht="12.75">
      <c r="H469" s="208"/>
    </row>
    <row r="470" ht="12.75">
      <c r="H470" s="208"/>
    </row>
    <row r="471" ht="12.75">
      <c r="H471" s="208"/>
    </row>
    <row r="472" ht="12.75">
      <c r="H472" s="208"/>
    </row>
    <row r="473" ht="12.75">
      <c r="H473" s="208"/>
    </row>
    <row r="474" ht="12.75">
      <c r="H474" s="208"/>
    </row>
    <row r="475" ht="12.75">
      <c r="H475" s="208"/>
    </row>
    <row r="476" ht="12.75">
      <c r="H476" s="208"/>
    </row>
    <row r="477" ht="12.75">
      <c r="H477" s="208"/>
    </row>
    <row r="478" ht="12.75">
      <c r="H478" s="208"/>
    </row>
    <row r="479" ht="12.75">
      <c r="H479" s="208"/>
    </row>
    <row r="480" ht="12.75">
      <c r="H480" s="208"/>
    </row>
    <row r="481" ht="12.75">
      <c r="H481" s="208"/>
    </row>
    <row r="482" ht="12.75">
      <c r="H482" s="208"/>
    </row>
    <row r="483" ht="12.75">
      <c r="H483" s="208"/>
    </row>
    <row r="484" ht="12.75">
      <c r="H484" s="208"/>
    </row>
    <row r="485" ht="12.75">
      <c r="H485" s="208"/>
    </row>
    <row r="486" ht="12.75">
      <c r="H486" s="208"/>
    </row>
    <row r="487" ht="12.75">
      <c r="H487" s="208"/>
    </row>
    <row r="488" ht="12.75">
      <c r="H488" s="208"/>
    </row>
    <row r="489" ht="12.75">
      <c r="H489" s="208"/>
    </row>
    <row r="490" ht="12.75">
      <c r="H490" s="208"/>
    </row>
    <row r="491" ht="12.75">
      <c r="H491" s="208"/>
    </row>
    <row r="492" ht="12.75">
      <c r="H492" s="208"/>
    </row>
    <row r="493" ht="12.75">
      <c r="H493" s="208"/>
    </row>
    <row r="494" ht="12.75">
      <c r="H494" s="208"/>
    </row>
    <row r="495" ht="12.75">
      <c r="H495" s="208"/>
    </row>
    <row r="496" ht="12.75">
      <c r="H496" s="208"/>
    </row>
    <row r="497" ht="12.75">
      <c r="H497" s="208"/>
    </row>
    <row r="498" ht="12.75">
      <c r="H498" s="208"/>
    </row>
    <row r="499" ht="12.75">
      <c r="H499" s="208"/>
    </row>
    <row r="500" ht="12.75">
      <c r="H500" s="208"/>
    </row>
    <row r="501" ht="12.75">
      <c r="H501" s="208"/>
    </row>
    <row r="502" ht="12.75">
      <c r="H502" s="208"/>
    </row>
    <row r="503" ht="12.75">
      <c r="H503" s="208"/>
    </row>
    <row r="504" ht="12.75">
      <c r="H504" s="208"/>
    </row>
    <row r="505" ht="12.75">
      <c r="H505" s="208"/>
    </row>
    <row r="506" ht="12.75">
      <c r="H506" s="208"/>
    </row>
    <row r="507" ht="12.75">
      <c r="H507" s="208"/>
    </row>
    <row r="508" ht="12.75">
      <c r="H508" s="208"/>
    </row>
    <row r="509" ht="12.75">
      <c r="H509" s="208"/>
    </row>
    <row r="510" ht="12.75">
      <c r="H510" s="208"/>
    </row>
    <row r="511" ht="12.75">
      <c r="H511" s="208"/>
    </row>
    <row r="512" ht="12.75">
      <c r="H512" s="208"/>
    </row>
    <row r="513" ht="12.75">
      <c r="H513" s="208"/>
    </row>
    <row r="514" ht="12.75">
      <c r="H514" s="208"/>
    </row>
    <row r="515" ht="12.75">
      <c r="H515" s="208"/>
    </row>
    <row r="516" ht="12.75">
      <c r="H516" s="208"/>
    </row>
    <row r="517" ht="12.75">
      <c r="H517" s="208"/>
    </row>
    <row r="518" ht="12.75">
      <c r="H518" s="208"/>
    </row>
    <row r="519" ht="12.75">
      <c r="H519" s="208"/>
    </row>
    <row r="520" ht="12.75">
      <c r="H520" s="208"/>
    </row>
    <row r="521" ht="12.75">
      <c r="H521" s="208"/>
    </row>
    <row r="522" ht="12.75">
      <c r="H522" s="208"/>
    </row>
    <row r="523" ht="12.75">
      <c r="H523" s="208"/>
    </row>
    <row r="524" ht="12.75">
      <c r="H524" s="208"/>
    </row>
    <row r="525" ht="12.75">
      <c r="H525" s="208"/>
    </row>
    <row r="526" ht="12.75">
      <c r="H526" s="208"/>
    </row>
    <row r="527" ht="12.75">
      <c r="H527" s="208"/>
    </row>
    <row r="528" ht="12.75">
      <c r="H528" s="208"/>
    </row>
    <row r="529" ht="12.75">
      <c r="H529" s="208"/>
    </row>
    <row r="530" ht="12.75">
      <c r="H530" s="208"/>
    </row>
    <row r="531" ht="12.75">
      <c r="H531" s="208"/>
    </row>
    <row r="532" ht="12.75">
      <c r="H532" s="208"/>
    </row>
    <row r="533" ht="12.75">
      <c r="H533" s="208"/>
    </row>
    <row r="534" ht="12.75">
      <c r="H534" s="208"/>
    </row>
    <row r="535" ht="12.75">
      <c r="H535" s="208"/>
    </row>
    <row r="536" ht="12.75">
      <c r="H536" s="208"/>
    </row>
    <row r="537" ht="12.75">
      <c r="H537" s="208"/>
    </row>
    <row r="538" ht="12.75">
      <c r="H538" s="208"/>
    </row>
    <row r="539" ht="12.75">
      <c r="H539" s="208"/>
    </row>
    <row r="540" ht="12.75">
      <c r="H540" s="208"/>
    </row>
    <row r="541" ht="12.75">
      <c r="H541" s="208"/>
    </row>
    <row r="542" ht="12.75">
      <c r="H542" s="208"/>
    </row>
    <row r="543" ht="12.75">
      <c r="H543" s="208"/>
    </row>
    <row r="544" ht="12.75">
      <c r="H544" s="208"/>
    </row>
    <row r="545" ht="12.75">
      <c r="H545" s="208"/>
    </row>
    <row r="546" ht="12.75">
      <c r="H546" s="208"/>
    </row>
    <row r="547" ht="12.75">
      <c r="H547" s="208"/>
    </row>
    <row r="548" ht="12.75">
      <c r="H548" s="208"/>
    </row>
    <row r="549" ht="12.75">
      <c r="H549" s="208"/>
    </row>
    <row r="550" ht="12.75">
      <c r="H550" s="208"/>
    </row>
    <row r="551" ht="12.75">
      <c r="H551" s="208"/>
    </row>
    <row r="552" ht="12.75">
      <c r="H552" s="208"/>
    </row>
    <row r="553" ht="12.75">
      <c r="H553" s="208"/>
    </row>
    <row r="554" ht="12.75">
      <c r="H554" s="208"/>
    </row>
    <row r="555" ht="12.75">
      <c r="H555" s="208"/>
    </row>
    <row r="556" ht="12.75">
      <c r="H556" s="208"/>
    </row>
    <row r="557" ht="12.75">
      <c r="H557" s="208"/>
    </row>
    <row r="558" ht="12.75">
      <c r="H558" s="208"/>
    </row>
    <row r="559" ht="12.75">
      <c r="H559" s="208"/>
    </row>
    <row r="560" ht="12.75">
      <c r="H560" s="208"/>
    </row>
    <row r="561" ht="12.75">
      <c r="H561" s="208"/>
    </row>
    <row r="562" ht="12.75">
      <c r="H562" s="208"/>
    </row>
    <row r="563" ht="12.75">
      <c r="H563" s="208"/>
    </row>
    <row r="564" ht="12.75">
      <c r="H564" s="208"/>
    </row>
    <row r="565" ht="12.75">
      <c r="H565" s="208"/>
    </row>
    <row r="566" ht="12.75">
      <c r="H566" s="208"/>
    </row>
    <row r="567" ht="12.75">
      <c r="H567" s="208"/>
    </row>
    <row r="568" ht="12.75">
      <c r="H568" s="208"/>
    </row>
    <row r="569" ht="12.75">
      <c r="H569" s="208"/>
    </row>
    <row r="570" ht="12.75">
      <c r="H570" s="208"/>
    </row>
    <row r="571" ht="12.75">
      <c r="H571" s="208"/>
    </row>
    <row r="572" ht="12.75">
      <c r="H572" s="208"/>
    </row>
    <row r="573" ht="12.75">
      <c r="H573" s="208"/>
    </row>
    <row r="574" ht="12.75">
      <c r="H574" s="208"/>
    </row>
    <row r="575" ht="12.75">
      <c r="H575" s="208"/>
    </row>
    <row r="576" ht="12.75">
      <c r="H576" s="208"/>
    </row>
    <row r="577" ht="12.75">
      <c r="H577" s="208"/>
    </row>
    <row r="578" ht="12.75">
      <c r="H578" s="208"/>
    </row>
    <row r="579" ht="12.75">
      <c r="H579" s="208"/>
    </row>
    <row r="580" ht="12.75">
      <c r="H580" s="208"/>
    </row>
    <row r="581" ht="12.75">
      <c r="H581" s="208"/>
    </row>
    <row r="582" ht="12.75">
      <c r="H582" s="208"/>
    </row>
    <row r="583" ht="12.75">
      <c r="H583" s="208"/>
    </row>
    <row r="584" ht="12.75">
      <c r="H584" s="208"/>
    </row>
    <row r="585" ht="12.75">
      <c r="H585" s="208"/>
    </row>
    <row r="586" ht="12.75">
      <c r="H586" s="208"/>
    </row>
    <row r="587" ht="12.75">
      <c r="H587" s="208"/>
    </row>
    <row r="588" ht="12.75">
      <c r="H588" s="208"/>
    </row>
    <row r="589" ht="12.75">
      <c r="H589" s="208"/>
    </row>
    <row r="590" ht="12.75">
      <c r="H590" s="208"/>
    </row>
    <row r="591" ht="12.75">
      <c r="H591" s="208"/>
    </row>
    <row r="592" ht="12.75">
      <c r="H592" s="208"/>
    </row>
    <row r="593" ht="12.75">
      <c r="H593" s="208"/>
    </row>
    <row r="594" ht="12.75">
      <c r="H594" s="208"/>
    </row>
    <row r="595" ht="12.75">
      <c r="H595" s="208"/>
    </row>
    <row r="596" ht="12.75">
      <c r="H596" s="208"/>
    </row>
    <row r="597" ht="12.75">
      <c r="H597" s="208"/>
    </row>
    <row r="598" ht="12.75">
      <c r="H598" s="208"/>
    </row>
  </sheetData>
  <sheetProtection/>
  <mergeCells count="73">
    <mergeCell ref="C47:F47"/>
    <mergeCell ref="C57:F57"/>
    <mergeCell ref="C58:F58"/>
    <mergeCell ref="C59:F59"/>
    <mergeCell ref="C60:F60"/>
    <mergeCell ref="C48:F48"/>
    <mergeCell ref="C52:F52"/>
    <mergeCell ref="C51:F51"/>
    <mergeCell ref="C53:F53"/>
    <mergeCell ref="C26:F26"/>
    <mergeCell ref="C27:F27"/>
    <mergeCell ref="C19:F19"/>
    <mergeCell ref="B6:M6"/>
    <mergeCell ref="D7:I7"/>
    <mergeCell ref="H8:I8"/>
    <mergeCell ref="C14:F14"/>
    <mergeCell ref="J9:K9"/>
    <mergeCell ref="C15:F15"/>
    <mergeCell ref="C34:F34"/>
    <mergeCell ref="C35:F35"/>
    <mergeCell ref="C36:F36"/>
    <mergeCell ref="C22:D22"/>
    <mergeCell ref="C24:F24"/>
    <mergeCell ref="C16:F16"/>
    <mergeCell ref="C17:F17"/>
    <mergeCell ref="C18:F18"/>
    <mergeCell ref="C20:F20"/>
    <mergeCell ref="C21:F21"/>
    <mergeCell ref="C44:F44"/>
    <mergeCell ref="C37:F37"/>
    <mergeCell ref="C25:F25"/>
    <mergeCell ref="C23:F23"/>
    <mergeCell ref="C32:F32"/>
    <mergeCell ref="C33:F33"/>
    <mergeCell ref="C30:F30"/>
    <mergeCell ref="C31:F31"/>
    <mergeCell ref="C28:F28"/>
    <mergeCell ref="C29:F29"/>
    <mergeCell ref="C38:F38"/>
    <mergeCell ref="C39:F39"/>
    <mergeCell ref="C40:F40"/>
    <mergeCell ref="C41:F41"/>
    <mergeCell ref="C42:F42"/>
    <mergeCell ref="C43:F43"/>
    <mergeCell ref="C65:F65"/>
    <mergeCell ref="C66:F66"/>
    <mergeCell ref="C67:F67"/>
    <mergeCell ref="C45:F45"/>
    <mergeCell ref="C46:F46"/>
    <mergeCell ref="C63:F63"/>
    <mergeCell ref="C64:F64"/>
    <mergeCell ref="C49:F49"/>
    <mergeCell ref="C50:F50"/>
    <mergeCell ref="C56:F56"/>
    <mergeCell ref="C70:F70"/>
    <mergeCell ref="C68:F68"/>
    <mergeCell ref="B86:B87"/>
    <mergeCell ref="C86:F87"/>
    <mergeCell ref="B78:B79"/>
    <mergeCell ref="C78:F79"/>
    <mergeCell ref="C80:F80"/>
    <mergeCell ref="C81:F81"/>
    <mergeCell ref="C71:F71"/>
    <mergeCell ref="C61:F61"/>
    <mergeCell ref="C62:F62"/>
    <mergeCell ref="C54:F54"/>
    <mergeCell ref="C55:F55"/>
    <mergeCell ref="E92:H92"/>
    <mergeCell ref="C74:F74"/>
    <mergeCell ref="C75:F75"/>
    <mergeCell ref="C83:F84"/>
    <mergeCell ref="C69:F69"/>
    <mergeCell ref="C72:F7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view="pageBreakPreview" zoomScaleSheetLayoutView="100" zoomScalePageLayoutView="0" workbookViewId="0" topLeftCell="A1">
      <selection activeCell="H4" sqref="H4"/>
    </sheetView>
  </sheetViews>
  <sheetFormatPr defaultColWidth="9.140625" defaultRowHeight="12.75"/>
  <cols>
    <col min="1" max="1" width="5.7109375" style="0" customWidth="1"/>
    <col min="2" max="2" width="8.140625" style="0" customWidth="1"/>
    <col min="3" max="3" width="8.28125" style="0" customWidth="1"/>
    <col min="4" max="4" width="43.140625" style="0" customWidth="1"/>
    <col min="5" max="5" width="19.00390625" style="0" customWidth="1"/>
    <col min="6" max="6" width="19.421875" style="0" customWidth="1"/>
    <col min="7" max="7" width="13.7109375" style="25" customWidth="1"/>
    <col min="8" max="8" width="18.421875" style="0" customWidth="1"/>
    <col min="9" max="9" width="14.140625" style="0" customWidth="1"/>
    <col min="10" max="10" width="13.421875" style="21" customWidth="1"/>
    <col min="11" max="16384" width="9.140625" style="21" customWidth="1"/>
  </cols>
  <sheetData>
    <row r="1" spans="1:8" ht="15">
      <c r="A1" s="11"/>
      <c r="B1" s="11"/>
      <c r="C1" s="11"/>
      <c r="D1" s="11"/>
      <c r="E1" s="11"/>
      <c r="F1" s="11"/>
      <c r="H1" s="1" t="s">
        <v>115</v>
      </c>
    </row>
    <row r="2" spans="1:8" ht="15">
      <c r="A2" s="11"/>
      <c r="B2" s="11"/>
      <c r="C2" s="11"/>
      <c r="D2" s="11"/>
      <c r="E2" s="11"/>
      <c r="F2" s="11"/>
      <c r="H2" s="1" t="s">
        <v>658</v>
      </c>
    </row>
    <row r="3" spans="1:8" ht="15.75">
      <c r="A3" s="11"/>
      <c r="B3" s="11"/>
      <c r="C3" s="11"/>
      <c r="D3" s="12" t="s">
        <v>83</v>
      </c>
      <c r="E3" s="13"/>
      <c r="F3" s="13"/>
      <c r="H3" s="163" t="s">
        <v>186</v>
      </c>
    </row>
    <row r="4" spans="1:9" ht="18.75">
      <c r="A4" s="953" t="s">
        <v>290</v>
      </c>
      <c r="B4" s="954"/>
      <c r="C4" s="954"/>
      <c r="D4" s="954"/>
      <c r="E4" s="954"/>
      <c r="F4" s="954"/>
      <c r="H4" s="163" t="s">
        <v>657</v>
      </c>
      <c r="I4" s="13"/>
    </row>
    <row r="5" spans="1:9" ht="18.75">
      <c r="A5" s="305"/>
      <c r="B5" s="286"/>
      <c r="C5" s="286"/>
      <c r="D5" s="286"/>
      <c r="E5" s="286"/>
      <c r="F5" s="286"/>
      <c r="G5" s="306"/>
      <c r="H5" s="307"/>
      <c r="I5" s="308"/>
    </row>
    <row r="6" spans="1:9" ht="12.75">
      <c r="A6" s="304"/>
      <c r="B6" s="304"/>
      <c r="C6" s="300"/>
      <c r="D6" s="301"/>
      <c r="E6" s="302"/>
      <c r="F6" s="302"/>
      <c r="G6" s="303"/>
      <c r="H6" s="44"/>
      <c r="I6" s="44"/>
    </row>
    <row r="7" spans="1:9" ht="12.75">
      <c r="A7" s="44"/>
      <c r="B7" s="45"/>
      <c r="C7" s="46"/>
      <c r="D7" s="44"/>
      <c r="E7" s="950" t="s">
        <v>42</v>
      </c>
      <c r="F7" s="951"/>
      <c r="G7" s="952"/>
      <c r="H7" s="45" t="s">
        <v>43</v>
      </c>
      <c r="I7" s="45" t="s">
        <v>43</v>
      </c>
    </row>
    <row r="8" spans="1:9" ht="12.75">
      <c r="A8" s="44" t="s">
        <v>39</v>
      </c>
      <c r="B8" s="45" t="s">
        <v>40</v>
      </c>
      <c r="C8" s="46" t="s">
        <v>41</v>
      </c>
      <c r="D8" s="45" t="s">
        <v>2</v>
      </c>
      <c r="E8" s="48"/>
      <c r="F8" s="48"/>
      <c r="G8" s="49"/>
      <c r="H8" s="45" t="s">
        <v>44</v>
      </c>
      <c r="I8" s="45" t="s">
        <v>45</v>
      </c>
    </row>
    <row r="9" spans="1:9" ht="12.75">
      <c r="A9" s="44"/>
      <c r="B9" s="45"/>
      <c r="C9" s="46"/>
      <c r="D9" s="44"/>
      <c r="E9" s="50" t="s">
        <v>46</v>
      </c>
      <c r="F9" s="46" t="s">
        <v>47</v>
      </c>
      <c r="G9" s="51" t="s">
        <v>48</v>
      </c>
      <c r="H9" s="44"/>
      <c r="I9" s="44"/>
    </row>
    <row r="10" spans="1:9" ht="12.75">
      <c r="A10" s="44"/>
      <c r="B10" s="45"/>
      <c r="C10" s="46"/>
      <c r="D10" s="44"/>
      <c r="E10" s="47" t="s">
        <v>49</v>
      </c>
      <c r="F10" s="46" t="s">
        <v>291</v>
      </c>
      <c r="G10" s="51" t="s">
        <v>227</v>
      </c>
      <c r="H10" s="44"/>
      <c r="I10" s="44"/>
    </row>
    <row r="11" spans="1:9" ht="13.5" thickBot="1">
      <c r="A11" s="74">
        <v>1</v>
      </c>
      <c r="B11" s="52">
        <v>2</v>
      </c>
      <c r="C11" s="53">
        <v>3</v>
      </c>
      <c r="D11" s="53">
        <v>4</v>
      </c>
      <c r="E11" s="53">
        <v>5</v>
      </c>
      <c r="F11" s="53">
        <v>6</v>
      </c>
      <c r="G11" s="54">
        <v>7</v>
      </c>
      <c r="H11" s="54">
        <v>8</v>
      </c>
      <c r="I11" s="55">
        <v>9</v>
      </c>
    </row>
    <row r="12" spans="1:9" ht="13.5" thickTop="1">
      <c r="A12" s="56" t="s">
        <v>11</v>
      </c>
      <c r="B12" s="57"/>
      <c r="C12" s="57"/>
      <c r="D12" s="58" t="s">
        <v>97</v>
      </c>
      <c r="E12" s="57"/>
      <c r="F12" s="57"/>
      <c r="G12" s="59"/>
      <c r="H12" s="60"/>
      <c r="I12" s="61"/>
    </row>
    <row r="13" spans="1:9" ht="12.75">
      <c r="A13" s="57"/>
      <c r="B13" s="56" t="s">
        <v>98</v>
      </c>
      <c r="C13" s="57"/>
      <c r="D13" s="62" t="s">
        <v>99</v>
      </c>
      <c r="E13" s="57"/>
      <c r="F13" s="57"/>
      <c r="G13" s="59"/>
      <c r="H13" s="60"/>
      <c r="I13" s="61"/>
    </row>
    <row r="14" spans="1:9" ht="12.75">
      <c r="A14" s="57"/>
      <c r="B14" s="57"/>
      <c r="C14" s="57">
        <v>2010</v>
      </c>
      <c r="D14" s="63" t="s">
        <v>52</v>
      </c>
      <c r="E14" s="682"/>
      <c r="F14" s="682"/>
      <c r="G14" s="59"/>
      <c r="H14" s="60"/>
      <c r="I14" s="61"/>
    </row>
    <row r="15" spans="1:9" ht="12.75">
      <c r="A15" s="57"/>
      <c r="B15" s="57"/>
      <c r="C15" s="57"/>
      <c r="D15" s="63" t="s">
        <v>53</v>
      </c>
      <c r="E15" s="691">
        <v>352643.61</v>
      </c>
      <c r="F15" s="691">
        <v>352643.61</v>
      </c>
      <c r="G15" s="64">
        <f>F15/E15</f>
        <v>1</v>
      </c>
      <c r="H15" s="691">
        <v>352643.61</v>
      </c>
      <c r="I15" s="61">
        <v>0</v>
      </c>
    </row>
    <row r="16" spans="1:9" ht="12.75">
      <c r="A16" s="57"/>
      <c r="B16" s="57"/>
      <c r="C16" s="57"/>
      <c r="D16" s="63" t="s">
        <v>293</v>
      </c>
      <c r="E16" s="682"/>
      <c r="F16" s="682"/>
      <c r="G16" s="59"/>
      <c r="H16" s="694"/>
      <c r="I16" s="61"/>
    </row>
    <row r="17" spans="1:9" ht="12.75">
      <c r="A17" s="65"/>
      <c r="B17" s="65"/>
      <c r="C17" s="65"/>
      <c r="D17" s="261" t="s">
        <v>216</v>
      </c>
      <c r="E17" s="692">
        <f>SUM(E15:E16)</f>
        <v>352643.61</v>
      </c>
      <c r="F17" s="692">
        <f>SUM(F15:F16)</f>
        <v>352643.61</v>
      </c>
      <c r="G17" s="276">
        <f>F17/E17</f>
        <v>1</v>
      </c>
      <c r="H17" s="697">
        <f>SUM(H15:H16)</f>
        <v>352643.61</v>
      </c>
      <c r="I17" s="277">
        <f>SUM(I15:I16)</f>
        <v>0</v>
      </c>
    </row>
    <row r="18" spans="1:9" ht="12.75" hidden="1">
      <c r="A18" s="57"/>
      <c r="B18" s="57"/>
      <c r="C18" s="57"/>
      <c r="D18" s="66"/>
      <c r="E18" s="683"/>
      <c r="F18" s="683"/>
      <c r="G18" s="67"/>
      <c r="H18" s="694"/>
      <c r="I18" s="68"/>
    </row>
    <row r="19" spans="1:9" ht="18" customHeight="1" hidden="1">
      <c r="A19" s="57"/>
      <c r="B19" s="57"/>
      <c r="C19" s="57"/>
      <c r="D19" s="63"/>
      <c r="E19" s="683"/>
      <c r="F19" s="683"/>
      <c r="G19" s="67"/>
      <c r="H19" s="694"/>
      <c r="I19" s="68"/>
    </row>
    <row r="20" spans="1:9" ht="12" customHeight="1" hidden="1">
      <c r="A20" s="63"/>
      <c r="B20" s="57"/>
      <c r="C20" s="57"/>
      <c r="D20" s="63"/>
      <c r="E20" s="683"/>
      <c r="F20" s="683"/>
      <c r="G20" s="67"/>
      <c r="H20" s="694"/>
      <c r="I20" s="68"/>
    </row>
    <row r="21" spans="1:9" ht="12.75" hidden="1">
      <c r="A21" s="63"/>
      <c r="B21" s="57"/>
      <c r="C21" s="57"/>
      <c r="D21" s="63"/>
      <c r="E21" s="683"/>
      <c r="F21" s="683"/>
      <c r="G21" s="67"/>
      <c r="H21" s="694"/>
      <c r="I21" s="68"/>
    </row>
    <row r="22" spans="1:9" ht="12.75">
      <c r="A22" s="57">
        <v>750</v>
      </c>
      <c r="B22" s="57"/>
      <c r="C22" s="57"/>
      <c r="D22" s="69" t="s">
        <v>50</v>
      </c>
      <c r="E22" s="683"/>
      <c r="F22" s="683"/>
      <c r="G22" s="70"/>
      <c r="H22" s="694"/>
      <c r="I22" s="68"/>
    </row>
    <row r="23" spans="1:9" ht="12.75">
      <c r="A23" s="57"/>
      <c r="B23" s="71">
        <v>75011</v>
      </c>
      <c r="C23" s="57"/>
      <c r="D23" s="72" t="s">
        <v>51</v>
      </c>
      <c r="E23" s="684"/>
      <c r="F23" s="684"/>
      <c r="G23" s="70"/>
      <c r="H23" s="694"/>
      <c r="I23" s="68"/>
    </row>
    <row r="24" spans="1:9" ht="12.75">
      <c r="A24" s="57"/>
      <c r="B24" s="71"/>
      <c r="C24" s="57">
        <v>2010</v>
      </c>
      <c r="D24" s="63" t="s">
        <v>52</v>
      </c>
      <c r="E24" s="684"/>
      <c r="F24" s="684"/>
      <c r="G24" s="70"/>
      <c r="H24" s="694"/>
      <c r="I24" s="68"/>
    </row>
    <row r="25" spans="1:9" ht="15" customHeight="1">
      <c r="A25" s="57"/>
      <c r="B25" s="71"/>
      <c r="C25" s="57"/>
      <c r="D25" s="63" t="s">
        <v>53</v>
      </c>
      <c r="E25" s="684">
        <v>108618</v>
      </c>
      <c r="F25" s="684">
        <v>58500</v>
      </c>
      <c r="G25" s="73">
        <f>F25/E25</f>
        <v>0.5385847649560846</v>
      </c>
      <c r="H25" s="701">
        <v>57424.41</v>
      </c>
      <c r="I25" s="68"/>
    </row>
    <row r="26" spans="1:9" ht="14.25" customHeight="1">
      <c r="A26" s="57"/>
      <c r="B26" s="71"/>
      <c r="C26" s="57"/>
      <c r="D26" s="63" t="s">
        <v>293</v>
      </c>
      <c r="E26" s="684"/>
      <c r="F26" s="684"/>
      <c r="G26" s="73"/>
      <c r="H26" s="701"/>
      <c r="I26" s="68"/>
    </row>
    <row r="27" spans="1:9" s="165" customFormat="1" ht="12.75">
      <c r="A27" s="74"/>
      <c r="B27" s="74"/>
      <c r="C27" s="65"/>
      <c r="D27" s="78" t="s">
        <v>54</v>
      </c>
      <c r="E27" s="685">
        <f>SUM(E23:E26)</f>
        <v>108618</v>
      </c>
      <c r="F27" s="685">
        <f>SUM(F23:F26)</f>
        <v>58500</v>
      </c>
      <c r="G27" s="76">
        <f>F27/E27</f>
        <v>0.5385847649560846</v>
      </c>
      <c r="H27" s="702">
        <f>SUM(H23:H26)</f>
        <v>57424.41</v>
      </c>
      <c r="I27" s="79">
        <f>SUM(I23:I26)</f>
        <v>0</v>
      </c>
    </row>
    <row r="28" spans="1:9" ht="21.75" customHeight="1">
      <c r="A28" s="71">
        <v>751</v>
      </c>
      <c r="B28" s="71"/>
      <c r="C28" s="57"/>
      <c r="D28" s="66" t="s">
        <v>55</v>
      </c>
      <c r="E28" s="684"/>
      <c r="F28" s="684"/>
      <c r="G28" s="70"/>
      <c r="H28" s="698"/>
      <c r="I28" s="77"/>
    </row>
    <row r="29" spans="1:9" ht="12.75">
      <c r="A29" s="57"/>
      <c r="B29" s="71"/>
      <c r="C29" s="57"/>
      <c r="D29" s="69" t="s">
        <v>56</v>
      </c>
      <c r="E29" s="684"/>
      <c r="F29" s="684"/>
      <c r="G29" s="70"/>
      <c r="H29" s="698"/>
      <c r="I29" s="77"/>
    </row>
    <row r="30" spans="1:9" ht="15.75" customHeight="1">
      <c r="A30" s="57"/>
      <c r="B30" s="57">
        <v>75101</v>
      </c>
      <c r="C30" s="57"/>
      <c r="D30" s="72" t="s">
        <v>55</v>
      </c>
      <c r="E30" s="684"/>
      <c r="F30" s="684"/>
      <c r="G30" s="70"/>
      <c r="H30" s="268"/>
      <c r="I30" s="77"/>
    </row>
    <row r="31" spans="1:9" ht="12.75">
      <c r="A31" s="57"/>
      <c r="B31" s="57"/>
      <c r="C31" s="57"/>
      <c r="D31" s="72" t="s">
        <v>57</v>
      </c>
      <c r="E31" s="684"/>
      <c r="F31" s="684"/>
      <c r="G31" s="70"/>
      <c r="H31" s="267"/>
      <c r="I31" s="68"/>
    </row>
    <row r="32" spans="1:9" ht="12.75">
      <c r="A32" s="57"/>
      <c r="B32" s="57"/>
      <c r="C32" s="57">
        <v>2010</v>
      </c>
      <c r="D32" s="63" t="s">
        <v>52</v>
      </c>
      <c r="E32" s="684"/>
      <c r="F32" s="684"/>
      <c r="G32" s="70"/>
      <c r="H32" s="267"/>
      <c r="I32" s="68"/>
    </row>
    <row r="33" spans="1:9" ht="12.75">
      <c r="A33" s="57"/>
      <c r="B33" s="57"/>
      <c r="C33" s="57"/>
      <c r="D33" s="63" t="s">
        <v>53</v>
      </c>
      <c r="E33" s="684">
        <v>2635</v>
      </c>
      <c r="F33" s="684">
        <v>1320</v>
      </c>
      <c r="G33" s="73">
        <f>F33/E33</f>
        <v>0.5009487666034156</v>
      </c>
      <c r="H33" s="701">
        <v>510</v>
      </c>
      <c r="I33" s="68">
        <v>0</v>
      </c>
    </row>
    <row r="34" spans="1:9" ht="12.75">
      <c r="A34" s="57"/>
      <c r="B34" s="57"/>
      <c r="C34" s="57"/>
      <c r="D34" s="63" t="s">
        <v>293</v>
      </c>
      <c r="E34" s="684"/>
      <c r="F34" s="684"/>
      <c r="G34" s="73"/>
      <c r="H34" s="701"/>
      <c r="I34" s="68"/>
    </row>
    <row r="35" spans="1:9" ht="12.75">
      <c r="A35" s="57"/>
      <c r="B35" s="57">
        <v>75107</v>
      </c>
      <c r="C35" s="57"/>
      <c r="D35" s="72" t="s">
        <v>292</v>
      </c>
      <c r="E35" s="684"/>
      <c r="F35" s="684"/>
      <c r="G35" s="73"/>
      <c r="H35" s="701"/>
      <c r="I35" s="68"/>
    </row>
    <row r="36" spans="1:9" ht="39" customHeight="1">
      <c r="A36" s="57"/>
      <c r="B36" s="57"/>
      <c r="C36" s="264">
        <v>2010</v>
      </c>
      <c r="D36" s="263" t="s">
        <v>294</v>
      </c>
      <c r="E36" s="686">
        <v>39873</v>
      </c>
      <c r="F36" s="686">
        <v>39603</v>
      </c>
      <c r="G36" s="265">
        <f>F36/E36</f>
        <v>0.9932285004890528</v>
      </c>
      <c r="H36" s="703">
        <v>13206.34</v>
      </c>
      <c r="I36" s="266">
        <v>0</v>
      </c>
    </row>
    <row r="37" spans="1:9" ht="11.25" customHeight="1">
      <c r="A37" s="57"/>
      <c r="B37" s="57"/>
      <c r="C37" s="57"/>
      <c r="D37" s="69"/>
      <c r="E37" s="684"/>
      <c r="F37" s="684"/>
      <c r="G37" s="70"/>
      <c r="H37" s="267"/>
      <c r="I37" s="68"/>
    </row>
    <row r="38" spans="1:9" s="22" customFormat="1" ht="12.75">
      <c r="A38" s="65"/>
      <c r="B38" s="65"/>
      <c r="C38" s="65"/>
      <c r="D38" s="78" t="s">
        <v>58</v>
      </c>
      <c r="E38" s="685">
        <f>SUM(E33:E37)</f>
        <v>42508</v>
      </c>
      <c r="F38" s="685">
        <f>SUM(F33:F37)</f>
        <v>40923</v>
      </c>
      <c r="G38" s="262">
        <f>F38/E38</f>
        <v>0.9627129011009692</v>
      </c>
      <c r="H38" s="702">
        <f>SUM(H33:H37)</f>
        <v>13716.34</v>
      </c>
      <c r="I38" s="79">
        <v>0</v>
      </c>
    </row>
    <row r="39" spans="1:9" ht="12.75">
      <c r="A39" s="57">
        <v>754</v>
      </c>
      <c r="B39" s="46"/>
      <c r="C39" s="46"/>
      <c r="D39" s="69" t="s">
        <v>59</v>
      </c>
      <c r="E39" s="684"/>
      <c r="F39" s="684"/>
      <c r="G39" s="70"/>
      <c r="H39" s="694"/>
      <c r="I39" s="68"/>
    </row>
    <row r="40" spans="1:9" ht="12.75">
      <c r="A40" s="57"/>
      <c r="B40" s="46"/>
      <c r="C40" s="46"/>
      <c r="D40" s="69" t="s">
        <v>60</v>
      </c>
      <c r="E40" s="684"/>
      <c r="F40" s="684"/>
      <c r="G40" s="70"/>
      <c r="H40" s="694"/>
      <c r="I40" s="68"/>
    </row>
    <row r="41" spans="1:9" ht="17.25" customHeight="1">
      <c r="A41" s="75"/>
      <c r="B41" s="75">
        <v>75414</v>
      </c>
      <c r="C41" s="75"/>
      <c r="D41" s="278" t="s">
        <v>61</v>
      </c>
      <c r="E41" s="687"/>
      <c r="F41" s="688"/>
      <c r="G41" s="279"/>
      <c r="H41" s="699"/>
      <c r="I41" s="80"/>
    </row>
    <row r="42" spans="1:9" ht="16.5" customHeight="1">
      <c r="A42" s="366"/>
      <c r="B42" s="367"/>
      <c r="C42" s="280">
        <v>2010</v>
      </c>
      <c r="D42" s="368" t="s">
        <v>52</v>
      </c>
      <c r="E42" s="689"/>
      <c r="F42" s="689"/>
      <c r="G42" s="369"/>
      <c r="H42" s="700"/>
      <c r="I42" s="370"/>
    </row>
    <row r="43" spans="1:9" ht="12.75">
      <c r="A43" s="71"/>
      <c r="B43" s="45"/>
      <c r="C43" s="77"/>
      <c r="D43" s="77" t="s">
        <v>53</v>
      </c>
      <c r="E43" s="690">
        <v>1000</v>
      </c>
      <c r="F43" s="690">
        <v>1000</v>
      </c>
      <c r="G43" s="82">
        <f>F43/E43</f>
        <v>1</v>
      </c>
      <c r="H43" s="694">
        <v>0</v>
      </c>
      <c r="I43" s="83">
        <v>0</v>
      </c>
    </row>
    <row r="44" spans="1:9" ht="12.75">
      <c r="A44" s="57"/>
      <c r="B44" s="46"/>
      <c r="C44" s="77"/>
      <c r="D44" s="63" t="s">
        <v>293</v>
      </c>
      <c r="E44" s="684"/>
      <c r="F44" s="684"/>
      <c r="G44" s="70"/>
      <c r="H44" s="694"/>
      <c r="I44" s="68"/>
    </row>
    <row r="45" spans="1:9" s="22" customFormat="1" ht="12.75">
      <c r="A45" s="74"/>
      <c r="B45" s="74"/>
      <c r="C45" s="74"/>
      <c r="D45" s="78" t="s">
        <v>62</v>
      </c>
      <c r="E45" s="685">
        <f>SUM(E42:E44)</f>
        <v>1000</v>
      </c>
      <c r="F45" s="685">
        <f>SUM(F42:F44)</f>
        <v>1000</v>
      </c>
      <c r="G45" s="76">
        <f>F45/E45</f>
        <v>1</v>
      </c>
      <c r="H45" s="697">
        <f>SUM(H43:H44)</f>
        <v>0</v>
      </c>
      <c r="I45" s="79">
        <f>SUM(I43:I44)</f>
        <v>0</v>
      </c>
    </row>
    <row r="46" spans="1:9" ht="20.25" customHeight="1">
      <c r="A46" s="57">
        <v>852</v>
      </c>
      <c r="B46" s="71"/>
      <c r="C46" s="71"/>
      <c r="D46" s="69" t="s">
        <v>63</v>
      </c>
      <c r="E46" s="684"/>
      <c r="F46" s="684"/>
      <c r="G46" s="70"/>
      <c r="H46" s="694"/>
      <c r="I46" s="68"/>
    </row>
    <row r="47" spans="1:9" ht="38.25">
      <c r="A47" s="57"/>
      <c r="B47" s="71">
        <v>85212</v>
      </c>
      <c r="C47" s="71"/>
      <c r="D47" s="199" t="s">
        <v>189</v>
      </c>
      <c r="E47" s="684"/>
      <c r="F47" s="684"/>
      <c r="G47" s="70"/>
      <c r="H47" s="694"/>
      <c r="I47" s="68"/>
    </row>
    <row r="48" spans="1:9" ht="12.75">
      <c r="A48" s="57"/>
      <c r="B48" s="71"/>
      <c r="C48" s="57">
        <v>2010</v>
      </c>
      <c r="D48" s="63" t="s">
        <v>52</v>
      </c>
      <c r="E48" s="684"/>
      <c r="F48" s="684"/>
      <c r="G48" s="70"/>
      <c r="H48" s="694"/>
      <c r="I48" s="68"/>
    </row>
    <row r="49" spans="1:9" ht="15" customHeight="1">
      <c r="A49" s="57"/>
      <c r="B49" s="71"/>
      <c r="C49" s="57"/>
      <c r="D49" s="63" t="s">
        <v>53</v>
      </c>
      <c r="E49" s="684">
        <v>3811000</v>
      </c>
      <c r="F49" s="684">
        <v>1960000</v>
      </c>
      <c r="G49" s="82">
        <f>F49/E49</f>
        <v>0.5143007084754657</v>
      </c>
      <c r="H49" s="704">
        <v>1909327.72</v>
      </c>
      <c r="I49" s="68" t="s">
        <v>368</v>
      </c>
    </row>
    <row r="50" spans="1:9" ht="15" customHeight="1">
      <c r="A50" s="57"/>
      <c r="B50" s="71"/>
      <c r="C50" s="57"/>
      <c r="D50" s="63" t="s">
        <v>293</v>
      </c>
      <c r="E50" s="684"/>
      <c r="F50" s="684"/>
      <c r="G50" s="70"/>
      <c r="H50" s="694"/>
      <c r="I50" s="68"/>
    </row>
    <row r="51" spans="1:9" ht="15" customHeight="1">
      <c r="A51" s="57"/>
      <c r="B51" s="71"/>
      <c r="C51" s="57"/>
      <c r="D51" s="63"/>
      <c r="E51" s="684"/>
      <c r="F51" s="684"/>
      <c r="G51" s="70"/>
      <c r="H51" s="694"/>
      <c r="I51" s="68"/>
    </row>
    <row r="52" spans="1:9" ht="12.75">
      <c r="A52" s="57"/>
      <c r="B52" s="71">
        <v>85213</v>
      </c>
      <c r="C52" s="57"/>
      <c r="D52" s="72" t="s">
        <v>64</v>
      </c>
      <c r="E52" s="684"/>
      <c r="F52" s="684"/>
      <c r="G52" s="70"/>
      <c r="H52" s="694"/>
      <c r="I52" s="68"/>
    </row>
    <row r="53" spans="1:9" ht="51">
      <c r="A53" s="57"/>
      <c r="B53" s="71"/>
      <c r="C53" s="57"/>
      <c r="D53" s="199" t="s">
        <v>190</v>
      </c>
      <c r="E53" s="684"/>
      <c r="F53" s="684"/>
      <c r="G53" s="70"/>
      <c r="H53" s="694"/>
      <c r="I53" s="68"/>
    </row>
    <row r="54" spans="1:9" ht="12.75">
      <c r="A54" s="57"/>
      <c r="B54" s="71"/>
      <c r="C54" s="57">
        <v>2010</v>
      </c>
      <c r="D54" s="63" t="s">
        <v>52</v>
      </c>
      <c r="E54" s="684"/>
      <c r="F54" s="684"/>
      <c r="G54" s="70"/>
      <c r="H54" s="694"/>
      <c r="I54" s="68"/>
    </row>
    <row r="55" spans="1:9" ht="12.75">
      <c r="A55" s="57"/>
      <c r="B55" s="71"/>
      <c r="C55" s="57"/>
      <c r="D55" s="63" t="s">
        <v>53</v>
      </c>
      <c r="E55" s="691">
        <v>7800</v>
      </c>
      <c r="F55" s="200">
        <v>5400</v>
      </c>
      <c r="G55" s="73">
        <f>F55/E55</f>
        <v>0.6923076923076923</v>
      </c>
      <c r="H55" s="695">
        <v>5400</v>
      </c>
      <c r="I55" s="68"/>
    </row>
    <row r="56" spans="1:9" ht="12.75">
      <c r="A56" s="57"/>
      <c r="B56" s="71"/>
      <c r="C56" s="57"/>
      <c r="D56" s="63" t="s">
        <v>293</v>
      </c>
      <c r="E56" s="691"/>
      <c r="F56" s="200"/>
      <c r="G56" s="70"/>
      <c r="H56" s="694"/>
      <c r="I56" s="68"/>
    </row>
    <row r="57" spans="1:9" ht="12.75">
      <c r="A57" s="57"/>
      <c r="B57" s="71"/>
      <c r="C57" s="57"/>
      <c r="D57" s="63"/>
      <c r="E57" s="691"/>
      <c r="F57" s="200"/>
      <c r="G57" s="70"/>
      <c r="H57" s="694"/>
      <c r="I57" s="68"/>
    </row>
    <row r="58" spans="1:9" ht="12.75">
      <c r="A58" s="71"/>
      <c r="B58" s="71">
        <v>85228</v>
      </c>
      <c r="C58" s="71"/>
      <c r="D58" s="81" t="s">
        <v>191</v>
      </c>
      <c r="E58" s="694"/>
      <c r="F58" s="694"/>
      <c r="G58" s="82"/>
      <c r="H58" s="694"/>
      <c r="I58" s="68"/>
    </row>
    <row r="59" spans="1:9" ht="12.75">
      <c r="A59" s="57"/>
      <c r="B59" s="71"/>
      <c r="C59" s="57">
        <v>2010</v>
      </c>
      <c r="D59" s="63" t="s">
        <v>52</v>
      </c>
      <c r="E59" s="691"/>
      <c r="F59" s="691"/>
      <c r="G59" s="70"/>
      <c r="H59" s="694"/>
      <c r="I59" s="68"/>
    </row>
    <row r="60" spans="1:9" ht="12.75">
      <c r="A60" s="57"/>
      <c r="B60" s="71"/>
      <c r="C60" s="57"/>
      <c r="D60" s="63" t="s">
        <v>53</v>
      </c>
      <c r="E60" s="691">
        <v>13000</v>
      </c>
      <c r="F60" s="691">
        <v>6600</v>
      </c>
      <c r="G60" s="73">
        <f>F60/E60</f>
        <v>0.5076923076923077</v>
      </c>
      <c r="H60" s="701">
        <v>3898.71</v>
      </c>
      <c r="I60" s="68"/>
    </row>
    <row r="61" spans="1:9" ht="12.75">
      <c r="A61" s="57"/>
      <c r="B61" s="71"/>
      <c r="C61" s="57"/>
      <c r="D61" s="63" t="s">
        <v>293</v>
      </c>
      <c r="E61" s="684"/>
      <c r="F61" s="684"/>
      <c r="G61" s="70"/>
      <c r="H61" s="694"/>
      <c r="I61" s="68"/>
    </row>
    <row r="62" spans="1:9" ht="12.75">
      <c r="A62" s="57"/>
      <c r="B62" s="71"/>
      <c r="C62" s="57"/>
      <c r="D62" s="63"/>
      <c r="E62" s="684"/>
      <c r="F62" s="684"/>
      <c r="G62" s="70"/>
      <c r="H62" s="694"/>
      <c r="I62" s="68"/>
    </row>
    <row r="63" spans="1:9" s="22" customFormat="1" ht="12.75">
      <c r="A63" s="65"/>
      <c r="B63" s="74"/>
      <c r="C63" s="65"/>
      <c r="D63" s="78" t="s">
        <v>65</v>
      </c>
      <c r="E63" s="693">
        <f>SUM(E46:E62)</f>
        <v>3831800</v>
      </c>
      <c r="F63" s="693">
        <f>SUM(F46:F62)</f>
        <v>1972000</v>
      </c>
      <c r="G63" s="76">
        <f>F63/E63</f>
        <v>0.5146406388642414</v>
      </c>
      <c r="H63" s="702">
        <f>SUM(H47:H62)</f>
        <v>1918626.43</v>
      </c>
      <c r="I63" s="79">
        <f>SUM(I47:I61)</f>
        <v>0</v>
      </c>
    </row>
    <row r="64" spans="1:9" s="273" customFormat="1" ht="21.75" customHeight="1" thickBot="1">
      <c r="A64" s="269"/>
      <c r="B64" s="270"/>
      <c r="C64" s="269"/>
      <c r="D64" s="271" t="s">
        <v>66</v>
      </c>
      <c r="E64" s="696">
        <f>E17+E27+E38+E45+E63</f>
        <v>4336569.61</v>
      </c>
      <c r="F64" s="696">
        <f>F17+F27+F38+F45+F63</f>
        <v>2425066.61</v>
      </c>
      <c r="G64" s="274">
        <f>F64/E64</f>
        <v>0.5592131173007966</v>
      </c>
      <c r="H64" s="696">
        <f>H17+H27+H38+H45+H63</f>
        <v>2342410.79</v>
      </c>
      <c r="I64" s="272">
        <f>I17+I27+I38+I45+I63</f>
        <v>0</v>
      </c>
    </row>
    <row r="65" spans="1:9" ht="12.75">
      <c r="A65" s="11"/>
      <c r="B65" s="11"/>
      <c r="C65" s="11"/>
      <c r="D65" s="11"/>
      <c r="E65" s="11"/>
      <c r="F65" s="11"/>
      <c r="G65" s="24"/>
      <c r="H65" s="11"/>
      <c r="I65" s="11"/>
    </row>
    <row r="66" spans="1:9" ht="12.75">
      <c r="A66" s="11"/>
      <c r="B66" s="11" t="s">
        <v>368</v>
      </c>
      <c r="C66" s="955" t="s">
        <v>369</v>
      </c>
      <c r="D66" s="955"/>
      <c r="E66" s="955"/>
      <c r="F66" s="955"/>
      <c r="G66" s="955"/>
      <c r="H66" s="955"/>
      <c r="I66" s="14"/>
    </row>
    <row r="67" spans="1:9" ht="12.75">
      <c r="A67" s="11"/>
      <c r="B67" s="11"/>
      <c r="C67" s="955"/>
      <c r="D67" s="955"/>
      <c r="E67" s="955"/>
      <c r="F67" s="955"/>
      <c r="G67" s="955"/>
      <c r="H67" s="955"/>
      <c r="I67" s="14"/>
    </row>
    <row r="68" spans="1:9" ht="12.75">
      <c r="A68" s="11"/>
      <c r="B68" s="11"/>
      <c r="C68" s="955"/>
      <c r="D68" s="955"/>
      <c r="E68" s="955"/>
      <c r="F68" s="955"/>
      <c r="G68" s="955"/>
      <c r="H68" s="955"/>
      <c r="I68" s="11"/>
    </row>
    <row r="69" spans="1:9" ht="30.75" customHeight="1">
      <c r="A69" s="11"/>
      <c r="B69" s="11"/>
      <c r="C69" s="955"/>
      <c r="D69" s="955"/>
      <c r="E69" s="955"/>
      <c r="F69" s="955"/>
      <c r="G69" s="955"/>
      <c r="H69" s="955"/>
      <c r="I69" s="11"/>
    </row>
    <row r="70" spans="1:9" ht="12.75">
      <c r="A70" s="11"/>
      <c r="B70" s="11"/>
      <c r="C70" s="11"/>
      <c r="D70" s="11"/>
      <c r="E70" s="14"/>
      <c r="F70" s="11"/>
      <c r="G70" s="24"/>
      <c r="H70" s="11"/>
      <c r="I70" s="11"/>
    </row>
    <row r="71" spans="1:9" ht="12.75">
      <c r="A71" s="11"/>
      <c r="B71" s="11"/>
      <c r="C71" s="11"/>
      <c r="D71" s="11"/>
      <c r="E71" s="11"/>
      <c r="F71" s="11"/>
      <c r="G71" s="24"/>
      <c r="H71" s="11"/>
      <c r="I71" s="11"/>
    </row>
  </sheetData>
  <sheetProtection/>
  <mergeCells count="3">
    <mergeCell ref="E7:G7"/>
    <mergeCell ref="A4:F4"/>
    <mergeCell ref="C66:H6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B1">
      <selection activeCell="H5" sqref="H5:I5"/>
    </sheetView>
  </sheetViews>
  <sheetFormatPr defaultColWidth="9.140625" defaultRowHeight="12.75"/>
  <cols>
    <col min="1" max="1" width="9.140625" style="41" customWidth="1"/>
    <col min="2" max="2" width="45.421875" style="34" customWidth="1"/>
    <col min="3" max="3" width="16.8515625" style="142" bestFit="1" customWidth="1"/>
    <col min="4" max="4" width="20.140625" style="126" bestFit="1" customWidth="1"/>
    <col min="5" max="5" width="20.140625" style="121" bestFit="1" customWidth="1"/>
    <col min="6" max="7" width="19.57421875" style="121" customWidth="1"/>
    <col min="8" max="8" width="13.421875" style="133" customWidth="1"/>
    <col min="9" max="9" width="12.8515625" style="8" customWidth="1"/>
    <col min="10" max="16384" width="9.140625" style="34" customWidth="1"/>
  </cols>
  <sheetData>
    <row r="1" ht="15.75">
      <c r="H1" s="1" t="s">
        <v>187</v>
      </c>
    </row>
    <row r="2" ht="15.75">
      <c r="H2" s="1" t="s">
        <v>658</v>
      </c>
    </row>
    <row r="3" spans="2:8" ht="15.75">
      <c r="B3" s="33"/>
      <c r="C3" s="135"/>
      <c r="D3" s="122"/>
      <c r="E3" s="112"/>
      <c r="F3" s="112"/>
      <c r="G3" s="112"/>
      <c r="H3" s="163" t="s">
        <v>186</v>
      </c>
    </row>
    <row r="4" spans="2:9" ht="15.75">
      <c r="B4" s="33"/>
      <c r="C4" s="135"/>
      <c r="D4" s="122"/>
      <c r="E4" s="112"/>
      <c r="F4" s="112"/>
      <c r="G4" s="112"/>
      <c r="H4" s="163" t="s">
        <v>660</v>
      </c>
      <c r="I4" s="150"/>
    </row>
    <row r="5" spans="2:9" ht="34.5" customHeight="1">
      <c r="B5" s="959" t="s">
        <v>296</v>
      </c>
      <c r="C5" s="960"/>
      <c r="D5" s="960"/>
      <c r="E5" s="960"/>
      <c r="F5" s="531"/>
      <c r="G5" s="531"/>
      <c r="H5" s="961"/>
      <c r="I5" s="962"/>
    </row>
    <row r="6" spans="2:9" ht="15">
      <c r="B6" s="371"/>
      <c r="C6" s="372"/>
      <c r="D6" s="372"/>
      <c r="E6" s="373"/>
      <c r="F6" s="281"/>
      <c r="G6" s="281"/>
      <c r="H6" s="374"/>
      <c r="I6" s="375"/>
    </row>
    <row r="7" spans="1:9" s="206" customFormat="1" ht="47.25">
      <c r="A7" s="201" t="s">
        <v>1</v>
      </c>
      <c r="B7" s="203" t="s">
        <v>2</v>
      </c>
      <c r="C7" s="204" t="s">
        <v>96</v>
      </c>
      <c r="D7" s="205" t="s">
        <v>3</v>
      </c>
      <c r="E7" s="963" t="s">
        <v>295</v>
      </c>
      <c r="F7" s="964"/>
      <c r="G7" s="965"/>
      <c r="H7" s="202" t="s">
        <v>4</v>
      </c>
      <c r="I7" s="203" t="s">
        <v>95</v>
      </c>
    </row>
    <row r="8" spans="1:9" s="206" customFormat="1" ht="15.75">
      <c r="A8" s="287"/>
      <c r="B8" s="288"/>
      <c r="C8" s="289"/>
      <c r="D8" s="290"/>
      <c r="E8" s="957" t="s">
        <v>66</v>
      </c>
      <c r="F8" s="956" t="s">
        <v>205</v>
      </c>
      <c r="G8" s="956"/>
      <c r="H8" s="291"/>
      <c r="I8" s="288"/>
    </row>
    <row r="9" spans="1:9" ht="15.75">
      <c r="A9" s="94"/>
      <c r="B9" s="95"/>
      <c r="C9" s="136"/>
      <c r="D9" s="123"/>
      <c r="E9" s="958"/>
      <c r="F9" s="292" t="s">
        <v>233</v>
      </c>
      <c r="G9" s="292" t="s">
        <v>234</v>
      </c>
      <c r="H9" s="127"/>
      <c r="I9" s="96"/>
    </row>
    <row r="10" spans="1:9" s="106" customFormat="1" ht="16.5" thickBot="1">
      <c r="A10" s="103">
        <v>1</v>
      </c>
      <c r="B10" s="104">
        <v>2</v>
      </c>
      <c r="C10" s="104">
        <v>3</v>
      </c>
      <c r="D10" s="104">
        <v>4</v>
      </c>
      <c r="E10" s="104">
        <v>5</v>
      </c>
      <c r="F10" s="104"/>
      <c r="G10" s="104"/>
      <c r="H10" s="104">
        <v>6</v>
      </c>
      <c r="I10" s="105">
        <v>7</v>
      </c>
    </row>
    <row r="11" spans="1:9" ht="16.5" thickTop="1">
      <c r="A11" s="42"/>
      <c r="B11" s="35"/>
      <c r="C11" s="137"/>
      <c r="D11" s="143"/>
      <c r="E11" s="113"/>
      <c r="F11" s="113"/>
      <c r="G11" s="113"/>
      <c r="H11" s="128"/>
      <c r="I11" s="37"/>
    </row>
    <row r="12" spans="1:9" ht="15.75">
      <c r="A12" s="107" t="s">
        <v>11</v>
      </c>
      <c r="B12" s="43" t="s">
        <v>12</v>
      </c>
      <c r="C12" s="138">
        <v>15329196</v>
      </c>
      <c r="D12" s="167">
        <v>15990062.61</v>
      </c>
      <c r="E12" s="102">
        <v>3007468.37</v>
      </c>
      <c r="F12" s="294">
        <f>E12-G12</f>
        <v>516576.7200000002</v>
      </c>
      <c r="G12" s="295">
        <v>2490891.65</v>
      </c>
      <c r="H12" s="293">
        <f aca="true" t="shared" si="0" ref="H12:H17">E12/D12</f>
        <v>0.18808358937376296</v>
      </c>
      <c r="I12" s="39">
        <f>E12/E34</f>
        <v>0.14299971233575778</v>
      </c>
    </row>
    <row r="13" spans="1:9" ht="34.5" customHeight="1">
      <c r="A13" s="107" t="s">
        <v>100</v>
      </c>
      <c r="B13" s="144" t="s">
        <v>113</v>
      </c>
      <c r="C13" s="138">
        <v>520000</v>
      </c>
      <c r="D13" s="167">
        <v>1172421</v>
      </c>
      <c r="E13" s="102">
        <v>873568.18</v>
      </c>
      <c r="F13" s="294">
        <f aca="true" t="shared" si="1" ref="F13:F20">E13-G13</f>
        <v>221147.18000000005</v>
      </c>
      <c r="G13" s="295">
        <v>652421</v>
      </c>
      <c r="H13" s="293">
        <f t="shared" si="0"/>
        <v>0.7450976910171346</v>
      </c>
      <c r="I13" s="39">
        <f>E13/E34</f>
        <v>0.041536595926251245</v>
      </c>
    </row>
    <row r="14" spans="1:9" ht="15.75">
      <c r="A14" s="108">
        <v>600</v>
      </c>
      <c r="B14" s="145" t="s">
        <v>15</v>
      </c>
      <c r="C14" s="38">
        <v>2732700</v>
      </c>
      <c r="D14" s="167">
        <v>2984272</v>
      </c>
      <c r="E14" s="114">
        <v>811470.92</v>
      </c>
      <c r="F14" s="294">
        <f t="shared" si="1"/>
        <v>698372.7100000001</v>
      </c>
      <c r="G14" s="297">
        <v>113098.21</v>
      </c>
      <c r="H14" s="293">
        <f t="shared" si="0"/>
        <v>0.2719158709393782</v>
      </c>
      <c r="I14" s="39">
        <f>E14/E34</f>
        <v>0.03858398288951338</v>
      </c>
    </row>
    <row r="15" spans="1:9" ht="15.75">
      <c r="A15" s="109">
        <v>700</v>
      </c>
      <c r="B15" s="145" t="s">
        <v>110</v>
      </c>
      <c r="C15" s="38">
        <v>1253479</v>
      </c>
      <c r="D15" s="167">
        <v>4807617</v>
      </c>
      <c r="E15" s="114">
        <v>343739.28</v>
      </c>
      <c r="F15" s="296">
        <f t="shared" si="1"/>
        <v>343739.28</v>
      </c>
      <c r="G15" s="297">
        <v>0</v>
      </c>
      <c r="H15" s="293">
        <f t="shared" si="0"/>
        <v>0.07149889019861608</v>
      </c>
      <c r="I15" s="40">
        <f>E15/E34</f>
        <v>0.016344184580235666</v>
      </c>
    </row>
    <row r="16" spans="1:9" ht="15.75">
      <c r="A16" s="109">
        <v>710</v>
      </c>
      <c r="B16" s="145" t="s">
        <v>67</v>
      </c>
      <c r="C16" s="38">
        <v>635910</v>
      </c>
      <c r="D16" s="167">
        <v>635910</v>
      </c>
      <c r="E16" s="114">
        <v>5476.03</v>
      </c>
      <c r="F16" s="296">
        <f t="shared" si="1"/>
        <v>5476.03</v>
      </c>
      <c r="G16" s="297">
        <v>0</v>
      </c>
      <c r="H16" s="293">
        <f t="shared" si="0"/>
        <v>0.0086113286471356</v>
      </c>
      <c r="I16" s="40">
        <f>E16/E34</f>
        <v>0.00026037537835916775</v>
      </c>
    </row>
    <row r="17" spans="1:9" ht="15.75">
      <c r="A17" s="109">
        <v>750</v>
      </c>
      <c r="B17" s="145" t="s">
        <v>109</v>
      </c>
      <c r="C17" s="38">
        <v>4163509</v>
      </c>
      <c r="D17" s="167">
        <v>4236609</v>
      </c>
      <c r="E17" s="114">
        <v>2187788.79</v>
      </c>
      <c r="F17" s="296">
        <f t="shared" si="1"/>
        <v>2158237.47</v>
      </c>
      <c r="G17" s="297">
        <v>29551.32</v>
      </c>
      <c r="H17" s="293">
        <f t="shared" si="0"/>
        <v>0.5164009211140325</v>
      </c>
      <c r="I17" s="39">
        <f>E17/E34</f>
        <v>0.1040254224257712</v>
      </c>
    </row>
    <row r="18" spans="1:9" ht="17.25" customHeight="1">
      <c r="A18" s="109">
        <v>751</v>
      </c>
      <c r="B18" s="146" t="s">
        <v>108</v>
      </c>
      <c r="C18" s="139"/>
      <c r="D18" s="167"/>
      <c r="E18" s="114"/>
      <c r="F18" s="296"/>
      <c r="G18" s="297"/>
      <c r="H18" s="129"/>
      <c r="I18" s="39"/>
    </row>
    <row r="19" spans="1:9" ht="15.75">
      <c r="A19" s="109"/>
      <c r="B19" s="146" t="s">
        <v>19</v>
      </c>
      <c r="C19" s="377">
        <v>2635</v>
      </c>
      <c r="D19" s="167">
        <v>42508</v>
      </c>
      <c r="E19" s="114">
        <v>13716.34</v>
      </c>
      <c r="F19" s="296">
        <f t="shared" si="1"/>
        <v>13716.34</v>
      </c>
      <c r="G19" s="298">
        <v>0</v>
      </c>
      <c r="H19" s="129">
        <f>E19/D19</f>
        <v>0.32267667262632915</v>
      </c>
      <c r="I19" s="39">
        <f>E19/E34</f>
        <v>0.0006521872994127109</v>
      </c>
    </row>
    <row r="20" spans="1:9" ht="15.75">
      <c r="A20" s="109">
        <v>754</v>
      </c>
      <c r="B20" s="145" t="s">
        <v>59</v>
      </c>
      <c r="C20" s="38">
        <v>794290</v>
      </c>
      <c r="D20" s="167">
        <v>994290</v>
      </c>
      <c r="E20" s="114">
        <v>165753.43</v>
      </c>
      <c r="F20" s="296">
        <f t="shared" si="1"/>
        <v>150756.31</v>
      </c>
      <c r="G20" s="298">
        <v>14997.12</v>
      </c>
      <c r="H20" s="129">
        <f>E20/D20</f>
        <v>0.1667053173621378</v>
      </c>
      <c r="I20" s="39">
        <f>E20/E34</f>
        <v>0.007881277504064045</v>
      </c>
    </row>
    <row r="21" spans="1:9" ht="15.75">
      <c r="A21" s="109"/>
      <c r="B21" s="145" t="s">
        <v>60</v>
      </c>
      <c r="C21" s="38"/>
      <c r="D21" s="167"/>
      <c r="E21" s="114"/>
      <c r="F21" s="298"/>
      <c r="G21" s="298"/>
      <c r="H21" s="129"/>
      <c r="I21" s="39"/>
    </row>
    <row r="22" spans="1:9" ht="15.75">
      <c r="A22" s="109">
        <v>756</v>
      </c>
      <c r="B22" s="145" t="s">
        <v>106</v>
      </c>
      <c r="C22" s="38"/>
      <c r="D22" s="167"/>
      <c r="E22" s="114"/>
      <c r="F22" s="298"/>
      <c r="G22" s="298"/>
      <c r="H22" s="129"/>
      <c r="I22" s="39"/>
    </row>
    <row r="23" spans="1:9" ht="15.75">
      <c r="A23" s="109"/>
      <c r="B23" s="145" t="s">
        <v>68</v>
      </c>
      <c r="C23" s="38"/>
      <c r="D23" s="167"/>
      <c r="E23" s="114"/>
      <c r="F23" s="298"/>
      <c r="G23" s="298"/>
      <c r="H23" s="129"/>
      <c r="I23" s="39"/>
    </row>
    <row r="24" spans="1:9" ht="15.75">
      <c r="A24" s="109"/>
      <c r="B24" s="145" t="s">
        <v>116</v>
      </c>
      <c r="C24" s="38">
        <v>91758</v>
      </c>
      <c r="D24" s="167">
        <v>91758</v>
      </c>
      <c r="E24" s="114">
        <v>47819.55</v>
      </c>
      <c r="F24" s="298">
        <f>E24-G24</f>
        <v>47819.55</v>
      </c>
      <c r="G24" s="298">
        <v>0</v>
      </c>
      <c r="H24" s="129">
        <f aca="true" t="shared" si="2" ref="H24:H34">E24/D24</f>
        <v>0.5211485647028052</v>
      </c>
      <c r="I24" s="39">
        <f>E24/E34</f>
        <v>0.002273733603397926</v>
      </c>
    </row>
    <row r="25" spans="1:9" ht="15.75">
      <c r="A25" s="110">
        <v>757</v>
      </c>
      <c r="B25" s="43" t="s">
        <v>69</v>
      </c>
      <c r="C25" s="138">
        <v>820000</v>
      </c>
      <c r="D25" s="167">
        <v>1620000</v>
      </c>
      <c r="E25" s="115">
        <v>421986.92</v>
      </c>
      <c r="F25" s="298">
        <f aca="true" t="shared" si="3" ref="F25:F33">E25-G25</f>
        <v>421986.92</v>
      </c>
      <c r="G25" s="298">
        <v>0</v>
      </c>
      <c r="H25" s="129">
        <f t="shared" si="2"/>
        <v>0.26048575308641975</v>
      </c>
      <c r="I25" s="39">
        <f>E25/E34</f>
        <v>0.02006471914098715</v>
      </c>
    </row>
    <row r="26" spans="1:9" ht="15.75">
      <c r="A26" s="110">
        <v>758</v>
      </c>
      <c r="B26" s="43" t="s">
        <v>107</v>
      </c>
      <c r="C26" s="138">
        <v>404500</v>
      </c>
      <c r="D26" s="167">
        <v>316262</v>
      </c>
      <c r="E26" s="115">
        <v>4500</v>
      </c>
      <c r="F26" s="298">
        <f t="shared" si="3"/>
        <v>4500</v>
      </c>
      <c r="G26" s="298">
        <v>0</v>
      </c>
      <c r="H26" s="129">
        <f t="shared" si="2"/>
        <v>0.01422870910827099</v>
      </c>
      <c r="I26" s="39">
        <f>E26/E34</f>
        <v>0.00021396690716016074</v>
      </c>
    </row>
    <row r="27" spans="1:9" ht="15.75">
      <c r="A27" s="110">
        <v>801</v>
      </c>
      <c r="B27" s="43" t="s">
        <v>101</v>
      </c>
      <c r="C27" s="376">
        <v>14780800</v>
      </c>
      <c r="D27" s="167">
        <v>15166555</v>
      </c>
      <c r="E27" s="115">
        <v>7365016.5</v>
      </c>
      <c r="F27" s="298">
        <f t="shared" si="3"/>
        <v>7353028.78</v>
      </c>
      <c r="G27" s="298">
        <v>11987.72</v>
      </c>
      <c r="H27" s="129">
        <f t="shared" si="2"/>
        <v>0.48560905887988404</v>
      </c>
      <c r="I27" s="39">
        <f>E27/E34</f>
        <v>0.3501932892641227</v>
      </c>
    </row>
    <row r="28" spans="1:9" ht="15.75">
      <c r="A28" s="110">
        <v>851</v>
      </c>
      <c r="B28" s="43" t="s">
        <v>70</v>
      </c>
      <c r="C28" s="138">
        <v>217100</v>
      </c>
      <c r="D28" s="167">
        <v>217100</v>
      </c>
      <c r="E28" s="115">
        <v>86477.58</v>
      </c>
      <c r="F28" s="298">
        <f t="shared" si="3"/>
        <v>86477.58</v>
      </c>
      <c r="G28" s="298">
        <v>0</v>
      </c>
      <c r="H28" s="129">
        <f t="shared" si="2"/>
        <v>0.3983306310456011</v>
      </c>
      <c r="I28" s="39">
        <f>E28/E34</f>
        <v>0.004111853406954528</v>
      </c>
    </row>
    <row r="29" spans="1:9" ht="15.75">
      <c r="A29" s="110">
        <v>852</v>
      </c>
      <c r="B29" s="43" t="s">
        <v>105</v>
      </c>
      <c r="C29" s="138">
        <v>6089299</v>
      </c>
      <c r="D29" s="167">
        <v>6237864</v>
      </c>
      <c r="E29" s="115">
        <v>3002264.43</v>
      </c>
      <c r="F29" s="298">
        <f t="shared" si="3"/>
        <v>3002264.43</v>
      </c>
      <c r="G29" s="298">
        <v>0</v>
      </c>
      <c r="H29" s="129">
        <f t="shared" si="2"/>
        <v>0.4812968718138132</v>
      </c>
      <c r="I29" s="39">
        <f>E29/E34</f>
        <v>0.14275227434756954</v>
      </c>
    </row>
    <row r="30" spans="1:9" ht="15.75">
      <c r="A30" s="110">
        <v>854</v>
      </c>
      <c r="B30" s="43" t="s">
        <v>104</v>
      </c>
      <c r="C30" s="138">
        <v>197478</v>
      </c>
      <c r="D30" s="167">
        <v>1997311</v>
      </c>
      <c r="E30" s="115">
        <v>688719.03</v>
      </c>
      <c r="F30" s="298">
        <f t="shared" si="3"/>
        <v>199374.10000000003</v>
      </c>
      <c r="G30" s="298">
        <v>489344.93</v>
      </c>
      <c r="H30" s="129">
        <f t="shared" si="2"/>
        <v>0.3448231296978788</v>
      </c>
      <c r="I30" s="39">
        <f>E30/E34</f>
        <v>0.03274735127809911</v>
      </c>
    </row>
    <row r="31" spans="1:9" ht="15.75">
      <c r="A31" s="110">
        <v>900</v>
      </c>
      <c r="B31" s="43" t="s">
        <v>103</v>
      </c>
      <c r="C31" s="138">
        <v>1146752</v>
      </c>
      <c r="D31" s="167">
        <v>1931571</v>
      </c>
      <c r="E31" s="116">
        <v>835978.41</v>
      </c>
      <c r="F31" s="298">
        <f t="shared" si="3"/>
        <v>676436.87</v>
      </c>
      <c r="G31" s="297">
        <v>159541.54</v>
      </c>
      <c r="H31" s="129">
        <f t="shared" si="2"/>
        <v>0.43279714284383025</v>
      </c>
      <c r="I31" s="39">
        <f>E31/E34</f>
        <v>0.0397492699645264</v>
      </c>
    </row>
    <row r="32" spans="1:9" ht="15.75">
      <c r="A32" s="110">
        <v>921</v>
      </c>
      <c r="B32" s="43" t="s">
        <v>102</v>
      </c>
      <c r="C32" s="138">
        <v>1688334</v>
      </c>
      <c r="D32" s="167">
        <v>1761634</v>
      </c>
      <c r="E32" s="116">
        <v>938453.01</v>
      </c>
      <c r="F32" s="297">
        <f t="shared" si="3"/>
        <v>715991.8300000001</v>
      </c>
      <c r="G32" s="297">
        <v>222461.18</v>
      </c>
      <c r="H32" s="129">
        <f t="shared" si="2"/>
        <v>0.5327173578620757</v>
      </c>
      <c r="I32" s="39">
        <f>E32/E34</f>
        <v>0.044621752903298534</v>
      </c>
    </row>
    <row r="33" spans="1:9" ht="15.75">
      <c r="A33" s="111">
        <v>926</v>
      </c>
      <c r="B33" s="147" t="s">
        <v>31</v>
      </c>
      <c r="C33" s="140">
        <v>495329</v>
      </c>
      <c r="D33" s="168">
        <v>1298629</v>
      </c>
      <c r="E33" s="117">
        <v>231092.88</v>
      </c>
      <c r="F33" s="299">
        <f t="shared" si="3"/>
        <v>225964.58000000002</v>
      </c>
      <c r="G33" s="299">
        <v>5128.3</v>
      </c>
      <c r="H33" s="130">
        <f t="shared" si="2"/>
        <v>0.17795142415578274</v>
      </c>
      <c r="I33" s="39">
        <f>E33/E34</f>
        <v>0.010988050844518704</v>
      </c>
    </row>
    <row r="34" spans="1:9" ht="17.25" thickBot="1">
      <c r="A34" s="97" t="s">
        <v>111</v>
      </c>
      <c r="B34" s="98" t="s">
        <v>71</v>
      </c>
      <c r="C34" s="141">
        <f>SUM(C12:C33)</f>
        <v>51363069</v>
      </c>
      <c r="D34" s="169">
        <f>SUM(D12:D33)</f>
        <v>61502373.61</v>
      </c>
      <c r="E34" s="118">
        <f>SUM(E11:E33)</f>
        <v>21031289.650000002</v>
      </c>
      <c r="F34" s="118">
        <f>SUM(F11:F33)</f>
        <v>16841866.68</v>
      </c>
      <c r="G34" s="118">
        <f>SUM(G11:G33)</f>
        <v>4189422.97</v>
      </c>
      <c r="H34" s="131">
        <f t="shared" si="2"/>
        <v>0.34195899142631486</v>
      </c>
      <c r="I34" s="532">
        <f>SUM(I11:I33)</f>
        <v>1</v>
      </c>
    </row>
    <row r="35" spans="4:8" ht="15.75">
      <c r="D35" s="124"/>
      <c r="E35" s="119"/>
      <c r="F35" s="119"/>
      <c r="G35" s="119"/>
      <c r="H35" s="132"/>
    </row>
    <row r="36" spans="4:7" ht="15.75">
      <c r="D36" s="125"/>
      <c r="E36" s="120"/>
      <c r="F36" s="120"/>
      <c r="G36" s="120"/>
    </row>
    <row r="37" spans="4:7" ht="15.75">
      <c r="D37" s="125"/>
      <c r="E37" s="120"/>
      <c r="F37" s="120"/>
      <c r="G37" s="120"/>
    </row>
    <row r="38" spans="4:7" ht="15.75">
      <c r="D38" s="125"/>
      <c r="E38" s="120"/>
      <c r="F38" s="120"/>
      <c r="G38" s="120"/>
    </row>
    <row r="39" spans="4:7" ht="15.75">
      <c r="D39" s="125"/>
      <c r="E39" s="120"/>
      <c r="F39" s="120"/>
      <c r="G39" s="120"/>
    </row>
    <row r="40" spans="4:7" ht="15.75">
      <c r="D40" s="125"/>
      <c r="E40" s="120"/>
      <c r="F40" s="120"/>
      <c r="G40" s="120"/>
    </row>
    <row r="41" spans="4:7" ht="15.75">
      <c r="D41" s="125"/>
      <c r="E41" s="120"/>
      <c r="F41" s="120"/>
      <c r="G41" s="120"/>
    </row>
    <row r="42" spans="4:7" ht="15.75">
      <c r="D42" s="125"/>
      <c r="E42" s="120"/>
      <c r="F42" s="120"/>
      <c r="G42" s="120"/>
    </row>
    <row r="43" spans="4:7" ht="15.75">
      <c r="D43" s="125"/>
      <c r="E43" s="120"/>
      <c r="F43" s="120"/>
      <c r="G43" s="120"/>
    </row>
  </sheetData>
  <sheetProtection/>
  <mergeCells count="5">
    <mergeCell ref="F8:G8"/>
    <mergeCell ref="E8:E9"/>
    <mergeCell ref="B5:E5"/>
    <mergeCell ref="H5:I5"/>
    <mergeCell ref="E7:G7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78"/>
  <sheetViews>
    <sheetView view="pageBreakPreview" zoomScale="75" zoomScaleSheetLayoutView="75" zoomScalePageLayoutView="0" workbookViewId="0" topLeftCell="A41">
      <selection activeCell="I3" sqref="I3"/>
    </sheetView>
  </sheetViews>
  <sheetFormatPr defaultColWidth="9.140625" defaultRowHeight="12.75"/>
  <cols>
    <col min="1" max="1" width="4.8515625" style="8" bestFit="1" customWidth="1"/>
    <col min="2" max="2" width="44.57421875" style="100" customWidth="1"/>
    <col min="3" max="3" width="6.57421875" style="12" bestFit="1" customWidth="1"/>
    <col min="4" max="4" width="8.8515625" style="9" customWidth="1"/>
    <col min="5" max="5" width="17.421875" style="19" customWidth="1"/>
    <col min="6" max="6" width="17.28125" style="19" customWidth="1"/>
    <col min="7" max="7" width="16.8515625" style="134" customWidth="1"/>
    <col min="8" max="8" width="12.28125" style="19" customWidth="1"/>
    <col min="9" max="9" width="12.421875" style="10" customWidth="1"/>
    <col min="10" max="16384" width="9.140625" style="10" customWidth="1"/>
  </cols>
  <sheetData>
    <row r="1" spans="1:9" ht="15.75">
      <c r="A1" s="1"/>
      <c r="B1" s="212"/>
      <c r="C1" s="213"/>
      <c r="D1" s="148"/>
      <c r="E1" s="214"/>
      <c r="F1" s="214"/>
      <c r="G1" s="215"/>
      <c r="H1" s="216" t="s">
        <v>188</v>
      </c>
      <c r="I1" s="217"/>
    </row>
    <row r="2" spans="1:9" ht="15.75">
      <c r="A2" s="1"/>
      <c r="B2" s="212"/>
      <c r="C2" s="213"/>
      <c r="D2" s="148"/>
      <c r="E2" s="214"/>
      <c r="F2" s="214"/>
      <c r="G2" s="215"/>
      <c r="H2" s="415" t="s">
        <v>659</v>
      </c>
      <c r="I2" s="217"/>
    </row>
    <row r="3" spans="1:9" ht="15.75">
      <c r="A3" s="1"/>
      <c r="B3" s="212"/>
      <c r="C3" s="213"/>
      <c r="D3" s="148"/>
      <c r="E3" s="214"/>
      <c r="F3" s="214"/>
      <c r="G3" s="215"/>
      <c r="H3" s="218" t="s">
        <v>186</v>
      </c>
      <c r="I3" s="217"/>
    </row>
    <row r="4" spans="1:9" ht="15.75">
      <c r="A4" s="1"/>
      <c r="B4" s="212"/>
      <c r="C4" s="213"/>
      <c r="D4" s="148"/>
      <c r="E4" s="214"/>
      <c r="F4" s="214"/>
      <c r="G4" s="215"/>
      <c r="H4" s="218" t="s">
        <v>657</v>
      </c>
      <c r="I4" s="217"/>
    </row>
    <row r="5" spans="1:9" ht="15.75">
      <c r="A5" s="971" t="s">
        <v>334</v>
      </c>
      <c r="B5" s="972"/>
      <c r="C5" s="972"/>
      <c r="D5" s="972"/>
      <c r="E5" s="972"/>
      <c r="F5" s="972"/>
      <c r="G5" s="972"/>
      <c r="H5" s="219"/>
      <c r="I5" s="219"/>
    </row>
    <row r="6" spans="1:9" s="23" customFormat="1" ht="18.75">
      <c r="A6" s="973" t="s">
        <v>72</v>
      </c>
      <c r="B6" s="974" t="s">
        <v>2</v>
      </c>
      <c r="C6" s="973" t="s">
        <v>73</v>
      </c>
      <c r="D6" s="973" t="s">
        <v>40</v>
      </c>
      <c r="E6" s="974" t="s">
        <v>96</v>
      </c>
      <c r="F6" s="974" t="s">
        <v>3</v>
      </c>
      <c r="G6" s="976" t="s">
        <v>47</v>
      </c>
      <c r="H6" s="966" t="s">
        <v>4</v>
      </c>
      <c r="I6" s="968" t="s">
        <v>257</v>
      </c>
    </row>
    <row r="7" spans="1:9" s="17" customFormat="1" ht="15" customHeight="1">
      <c r="A7" s="973"/>
      <c r="B7" s="974"/>
      <c r="C7" s="973"/>
      <c r="D7" s="973"/>
      <c r="E7" s="974"/>
      <c r="F7" s="975"/>
      <c r="G7" s="966"/>
      <c r="H7" s="966"/>
      <c r="I7" s="969"/>
    </row>
    <row r="8" spans="1:9" s="362" customFormat="1" ht="43.5" customHeight="1">
      <c r="A8" s="973"/>
      <c r="B8" s="974"/>
      <c r="C8" s="973"/>
      <c r="D8" s="973"/>
      <c r="E8" s="974"/>
      <c r="F8" s="975"/>
      <c r="G8" s="966"/>
      <c r="H8" s="966"/>
      <c r="I8" s="970"/>
    </row>
    <row r="9" spans="1:9" s="20" customFormat="1" ht="18.75" customHeight="1">
      <c r="A9" s="220">
        <v>1</v>
      </c>
      <c r="B9" s="221">
        <v>2</v>
      </c>
      <c r="C9" s="220">
        <v>3</v>
      </c>
      <c r="D9" s="220">
        <v>4</v>
      </c>
      <c r="E9" s="220">
        <v>5</v>
      </c>
      <c r="F9" s="220">
        <v>6</v>
      </c>
      <c r="G9" s="220">
        <v>7</v>
      </c>
      <c r="H9" s="222">
        <v>8</v>
      </c>
      <c r="I9" s="222" t="s">
        <v>256</v>
      </c>
    </row>
    <row r="10" spans="1:9" ht="15.75">
      <c r="A10" s="223">
        <v>1</v>
      </c>
      <c r="B10" s="224" t="s">
        <v>114</v>
      </c>
      <c r="C10" s="225" t="s">
        <v>11</v>
      </c>
      <c r="D10" s="226" t="s">
        <v>74</v>
      </c>
      <c r="E10" s="227">
        <v>0</v>
      </c>
      <c r="F10" s="227">
        <v>300000</v>
      </c>
      <c r="G10" s="253">
        <v>252046.17</v>
      </c>
      <c r="H10" s="282">
        <f aca="true" t="shared" si="0" ref="H10:H54">G10/F10</f>
        <v>0.8401539</v>
      </c>
      <c r="I10" s="228">
        <f>G10/G54</f>
        <v>0.06016250252239391</v>
      </c>
    </row>
    <row r="11" spans="1:9" s="15" customFormat="1" ht="45">
      <c r="A11" s="223">
        <v>2</v>
      </c>
      <c r="B11" s="224" t="s">
        <v>217</v>
      </c>
      <c r="C11" s="225" t="s">
        <v>11</v>
      </c>
      <c r="D11" s="226" t="s">
        <v>74</v>
      </c>
      <c r="E11" s="275">
        <v>6446877</v>
      </c>
      <c r="F11" s="229">
        <v>7355100</v>
      </c>
      <c r="G11" s="230">
        <v>1714018.56</v>
      </c>
      <c r="H11" s="282">
        <f t="shared" si="0"/>
        <v>0.23303810417261492</v>
      </c>
      <c r="I11" s="228">
        <f>G11/G54</f>
        <v>0.40912998574598447</v>
      </c>
    </row>
    <row r="12" spans="1:9" s="15" customFormat="1" ht="30">
      <c r="A12" s="223">
        <v>3</v>
      </c>
      <c r="B12" s="224" t="s">
        <v>218</v>
      </c>
      <c r="C12" s="225" t="s">
        <v>11</v>
      </c>
      <c r="D12" s="226" t="s">
        <v>74</v>
      </c>
      <c r="E12" s="229">
        <v>1000000</v>
      </c>
      <c r="F12" s="229">
        <v>1200000</v>
      </c>
      <c r="G12" s="230">
        <v>27218</v>
      </c>
      <c r="H12" s="282">
        <f t="shared" si="0"/>
        <v>0.022681666666666666</v>
      </c>
      <c r="I12" s="228">
        <f>G12/G$54</f>
        <v>0.006496837439166472</v>
      </c>
    </row>
    <row r="13" spans="1:9" s="15" customFormat="1" ht="15.75">
      <c r="A13" s="223">
        <v>4</v>
      </c>
      <c r="B13" s="224" t="s">
        <v>335</v>
      </c>
      <c r="C13" s="225" t="s">
        <v>11</v>
      </c>
      <c r="D13" s="226" t="s">
        <v>74</v>
      </c>
      <c r="E13" s="229">
        <v>3349517</v>
      </c>
      <c r="F13" s="229">
        <v>3749517</v>
      </c>
      <c r="G13" s="230">
        <v>1098</v>
      </c>
      <c r="H13" s="282">
        <f t="shared" si="0"/>
        <v>0.00029283771749801375</v>
      </c>
      <c r="I13" s="228">
        <f>G13/G$54</f>
        <v>0.0002620885997576893</v>
      </c>
    </row>
    <row r="14" spans="1:9" s="15" customFormat="1" ht="30">
      <c r="A14" s="223">
        <v>5</v>
      </c>
      <c r="B14" s="224" t="s">
        <v>219</v>
      </c>
      <c r="C14" s="225" t="s">
        <v>11</v>
      </c>
      <c r="D14" s="226" t="s">
        <v>192</v>
      </c>
      <c r="E14" s="229">
        <v>1200000</v>
      </c>
      <c r="F14" s="229">
        <v>1200000</v>
      </c>
      <c r="G14" s="230">
        <v>492850.92</v>
      </c>
      <c r="H14" s="282">
        <f t="shared" si="0"/>
        <v>0.4107091</v>
      </c>
      <c r="I14" s="228">
        <f>G14/G54</f>
        <v>0.11764171904561835</v>
      </c>
    </row>
    <row r="15" spans="1:9" s="15" customFormat="1" ht="15.75">
      <c r="A15" s="223">
        <v>6</v>
      </c>
      <c r="B15" s="224" t="s">
        <v>228</v>
      </c>
      <c r="C15" s="225" t="s">
        <v>11</v>
      </c>
      <c r="D15" s="226" t="s">
        <v>229</v>
      </c>
      <c r="E15" s="229">
        <v>3000000</v>
      </c>
      <c r="F15" s="229">
        <v>1450000</v>
      </c>
      <c r="G15" s="230">
        <v>3660</v>
      </c>
      <c r="H15" s="282">
        <f t="shared" si="0"/>
        <v>0.0025241379310344827</v>
      </c>
      <c r="I15" s="228">
        <f>G15/G54</f>
        <v>0.0008736286658589643</v>
      </c>
    </row>
    <row r="16" spans="1:9" s="209" customFormat="1" ht="30.75" customHeight="1">
      <c r="A16" s="231"/>
      <c r="B16" s="232" t="s">
        <v>75</v>
      </c>
      <c r="C16" s="231" t="s">
        <v>11</v>
      </c>
      <c r="D16" s="233"/>
      <c r="E16" s="234">
        <f>SUM(E10:E15)</f>
        <v>14996394</v>
      </c>
      <c r="F16" s="234">
        <f>SUM(F10:F15)</f>
        <v>15254617</v>
      </c>
      <c r="G16" s="254">
        <f>SUM(G10:G15)</f>
        <v>2490891.65</v>
      </c>
      <c r="H16" s="283">
        <f t="shared" si="0"/>
        <v>0.16328772135019842</v>
      </c>
      <c r="I16" s="235">
        <f>G16/G54</f>
        <v>0.5945667620187798</v>
      </c>
    </row>
    <row r="17" spans="1:16" s="207" customFormat="1" ht="45">
      <c r="A17" s="236">
        <v>7</v>
      </c>
      <c r="B17" s="224" t="s">
        <v>193</v>
      </c>
      <c r="C17" s="237">
        <v>400</v>
      </c>
      <c r="D17" s="226" t="s">
        <v>194</v>
      </c>
      <c r="E17" s="229">
        <v>0</v>
      </c>
      <c r="F17" s="238">
        <v>652421</v>
      </c>
      <c r="G17" s="229">
        <v>652421</v>
      </c>
      <c r="H17" s="282">
        <f t="shared" si="0"/>
        <v>1</v>
      </c>
      <c r="I17" s="228">
        <f>G17/G54</f>
        <v>0.15573051579463698</v>
      </c>
      <c r="J17" s="211"/>
      <c r="K17" s="210"/>
      <c r="L17" s="210"/>
      <c r="M17" s="210"/>
      <c r="N17" s="210"/>
      <c r="O17" s="210"/>
      <c r="P17" s="210"/>
    </row>
    <row r="18" spans="1:9" s="209" customFormat="1" ht="30.75" customHeight="1">
      <c r="A18" s="231"/>
      <c r="B18" s="232" t="s">
        <v>195</v>
      </c>
      <c r="C18" s="231">
        <v>400</v>
      </c>
      <c r="D18" s="233"/>
      <c r="E18" s="234">
        <f>SUM(E17)</f>
        <v>0</v>
      </c>
      <c r="F18" s="239">
        <f>SUM(F17)</f>
        <v>652421</v>
      </c>
      <c r="G18" s="240">
        <f>SUM(G17)</f>
        <v>652421</v>
      </c>
      <c r="H18" s="283">
        <f t="shared" si="0"/>
        <v>1</v>
      </c>
      <c r="I18" s="235">
        <f>G18/G54</f>
        <v>0.15573051579463698</v>
      </c>
    </row>
    <row r="19" spans="1:9" s="209" customFormat="1" ht="30.75" customHeight="1">
      <c r="A19" s="237">
        <v>8</v>
      </c>
      <c r="B19" s="224" t="s">
        <v>230</v>
      </c>
      <c r="C19" s="241">
        <v>600</v>
      </c>
      <c r="D19" s="226" t="s">
        <v>220</v>
      </c>
      <c r="E19" s="229">
        <v>10000</v>
      </c>
      <c r="F19" s="238">
        <v>10000</v>
      </c>
      <c r="G19" s="230">
        <v>0</v>
      </c>
      <c r="H19" s="282">
        <f t="shared" si="0"/>
        <v>0</v>
      </c>
      <c r="I19" s="228">
        <f>G19/G$54</f>
        <v>0</v>
      </c>
    </row>
    <row r="20" spans="1:9" s="209" customFormat="1" ht="30.75" customHeight="1">
      <c r="A20" s="237">
        <v>9</v>
      </c>
      <c r="B20" s="224" t="s">
        <v>336</v>
      </c>
      <c r="C20" s="241">
        <v>600</v>
      </c>
      <c r="D20" s="226" t="s">
        <v>220</v>
      </c>
      <c r="E20" s="229">
        <v>200000</v>
      </c>
      <c r="F20" s="238">
        <v>200000</v>
      </c>
      <c r="G20" s="230">
        <v>0</v>
      </c>
      <c r="H20" s="282">
        <f t="shared" si="0"/>
        <v>0</v>
      </c>
      <c r="I20" s="228">
        <f>G20/G$54</f>
        <v>0</v>
      </c>
    </row>
    <row r="21" spans="1:9" s="209" customFormat="1" ht="48.75" customHeight="1">
      <c r="A21" s="237">
        <v>10</v>
      </c>
      <c r="B21" s="224" t="s">
        <v>338</v>
      </c>
      <c r="C21" s="241">
        <v>600</v>
      </c>
      <c r="D21" s="223">
        <v>60014</v>
      </c>
      <c r="E21" s="229">
        <v>400000</v>
      </c>
      <c r="F21" s="229">
        <v>400000</v>
      </c>
      <c r="G21" s="230">
        <v>0</v>
      </c>
      <c r="H21" s="282">
        <f>G21/F21</f>
        <v>0</v>
      </c>
      <c r="I21" s="228">
        <f>G21/G49</f>
        <v>0</v>
      </c>
    </row>
    <row r="22" spans="1:9" s="15" customFormat="1" ht="45">
      <c r="A22" s="223">
        <v>11</v>
      </c>
      <c r="B22" s="224" t="s">
        <v>337</v>
      </c>
      <c r="C22" s="241">
        <v>600</v>
      </c>
      <c r="D22" s="223">
        <v>60016</v>
      </c>
      <c r="E22" s="229">
        <v>500000</v>
      </c>
      <c r="F22" s="229">
        <v>680000</v>
      </c>
      <c r="G22" s="230">
        <v>113098.21</v>
      </c>
      <c r="H22" s="282">
        <f t="shared" si="0"/>
        <v>0.16632089705882355</v>
      </c>
      <c r="I22" s="228">
        <f>G22/G54</f>
        <v>0.026996130686704093</v>
      </c>
    </row>
    <row r="23" spans="1:9" s="15" customFormat="1" ht="30">
      <c r="A23" s="223">
        <v>12</v>
      </c>
      <c r="B23" s="224" t="s">
        <v>340</v>
      </c>
      <c r="C23" s="241">
        <v>600</v>
      </c>
      <c r="D23" s="223">
        <v>60095</v>
      </c>
      <c r="E23" s="229">
        <v>4500</v>
      </c>
      <c r="F23" s="229">
        <v>4500</v>
      </c>
      <c r="G23" s="230">
        <v>0</v>
      </c>
      <c r="H23" s="282">
        <v>0</v>
      </c>
      <c r="I23" s="228">
        <f>G23/G54</f>
        <v>0</v>
      </c>
    </row>
    <row r="24" spans="1:9" s="16" customFormat="1" ht="15.75">
      <c r="A24" s="231"/>
      <c r="B24" s="232" t="s">
        <v>76</v>
      </c>
      <c r="C24" s="231">
        <v>600</v>
      </c>
      <c r="D24" s="233"/>
      <c r="E24" s="234">
        <f>SUM(E19:E23)</f>
        <v>1114500</v>
      </c>
      <c r="F24" s="234">
        <f>SUM(F19:F23)</f>
        <v>1294500</v>
      </c>
      <c r="G24" s="254">
        <f>SUM(G19:G23)</f>
        <v>113098.21</v>
      </c>
      <c r="H24" s="283">
        <f t="shared" si="0"/>
        <v>0.08736825801467749</v>
      </c>
      <c r="I24" s="235">
        <f>G24/G54</f>
        <v>0.026996130686704093</v>
      </c>
    </row>
    <row r="25" spans="1:9" s="15" customFormat="1" ht="15.75">
      <c r="A25" s="223">
        <v>13</v>
      </c>
      <c r="B25" s="224" t="s">
        <v>342</v>
      </c>
      <c r="C25" s="241">
        <v>700</v>
      </c>
      <c r="D25" s="226" t="s">
        <v>343</v>
      </c>
      <c r="E25" s="229">
        <v>0</v>
      </c>
      <c r="F25" s="229">
        <v>3574138</v>
      </c>
      <c r="G25" s="230">
        <v>0</v>
      </c>
      <c r="H25" s="282">
        <f t="shared" si="0"/>
        <v>0</v>
      </c>
      <c r="I25" s="228">
        <f>G25/G$54</f>
        <v>0</v>
      </c>
    </row>
    <row r="26" spans="1:9" s="15" customFormat="1" ht="15.75">
      <c r="A26" s="223">
        <v>14</v>
      </c>
      <c r="B26" s="224" t="s">
        <v>341</v>
      </c>
      <c r="C26" s="241">
        <v>700</v>
      </c>
      <c r="D26" s="226" t="s">
        <v>196</v>
      </c>
      <c r="E26" s="229">
        <v>10000</v>
      </c>
      <c r="F26" s="229">
        <v>10000</v>
      </c>
      <c r="G26" s="230">
        <v>0</v>
      </c>
      <c r="H26" s="282">
        <f>G26/F26</f>
        <v>0</v>
      </c>
      <c r="I26" s="228">
        <f>G26/G$54</f>
        <v>0</v>
      </c>
    </row>
    <row r="27" spans="1:9" s="16" customFormat="1" ht="15.75">
      <c r="A27" s="231"/>
      <c r="B27" s="246" t="s">
        <v>77</v>
      </c>
      <c r="C27" s="231">
        <v>700</v>
      </c>
      <c r="D27" s="231"/>
      <c r="E27" s="234">
        <f>SUM(E25:E26)</f>
        <v>10000</v>
      </c>
      <c r="F27" s="234">
        <f>SUM(F25:F26)</f>
        <v>3584138</v>
      </c>
      <c r="G27" s="234">
        <f>SUM(G25:G26)</f>
        <v>0</v>
      </c>
      <c r="H27" s="283">
        <f t="shared" si="0"/>
        <v>0</v>
      </c>
      <c r="I27" s="235">
        <f>G27/G54</f>
        <v>0</v>
      </c>
    </row>
    <row r="28" spans="1:9" s="15" customFormat="1" ht="15.75">
      <c r="A28" s="223">
        <v>15</v>
      </c>
      <c r="B28" s="247" t="s">
        <v>344</v>
      </c>
      <c r="C28" s="242">
        <v>750</v>
      </c>
      <c r="D28" s="243">
        <v>75023</v>
      </c>
      <c r="E28" s="244">
        <v>0</v>
      </c>
      <c r="F28" s="248">
        <v>20000</v>
      </c>
      <c r="G28" s="245">
        <v>0</v>
      </c>
      <c r="H28" s="284">
        <f t="shared" si="0"/>
        <v>0</v>
      </c>
      <c r="I28" s="228">
        <f>G28/G54</f>
        <v>0</v>
      </c>
    </row>
    <row r="29" spans="1:9" s="15" customFormat="1" ht="15.75">
      <c r="A29" s="223">
        <v>16</v>
      </c>
      <c r="B29" s="249" t="s">
        <v>221</v>
      </c>
      <c r="C29" s="242">
        <v>750</v>
      </c>
      <c r="D29" s="243">
        <v>75023</v>
      </c>
      <c r="E29" s="244">
        <v>53550</v>
      </c>
      <c r="F29" s="244">
        <v>53550</v>
      </c>
      <c r="G29" s="245">
        <v>29551.32</v>
      </c>
      <c r="H29" s="282">
        <f t="shared" si="0"/>
        <v>0.5518453781512604</v>
      </c>
      <c r="I29" s="228">
        <f>G29/G54</f>
        <v>0.007053792422396538</v>
      </c>
    </row>
    <row r="30" spans="1:9" s="15" customFormat="1" ht="15.75">
      <c r="A30" s="231"/>
      <c r="B30" s="232" t="s">
        <v>78</v>
      </c>
      <c r="C30" s="231">
        <v>750</v>
      </c>
      <c r="D30" s="231"/>
      <c r="E30" s="234">
        <f>SUM(E28:E29)</f>
        <v>53550</v>
      </c>
      <c r="F30" s="234">
        <f>SUM(F28:F29)</f>
        <v>73550</v>
      </c>
      <c r="G30" s="240">
        <f>SUM(G28:G29)</f>
        <v>29551.32</v>
      </c>
      <c r="H30" s="285">
        <f t="shared" si="0"/>
        <v>0.4017854520734194</v>
      </c>
      <c r="I30" s="235">
        <f>G30/G54</f>
        <v>0.007053792422396538</v>
      </c>
    </row>
    <row r="31" spans="1:9" s="16" customFormat="1" ht="15.75">
      <c r="A31" s="223">
        <v>17</v>
      </c>
      <c r="B31" s="224" t="s">
        <v>345</v>
      </c>
      <c r="C31" s="242">
        <v>754</v>
      </c>
      <c r="D31" s="243">
        <v>75412</v>
      </c>
      <c r="E31" s="244">
        <v>10000</v>
      </c>
      <c r="F31" s="244">
        <v>10000</v>
      </c>
      <c r="G31" s="245">
        <v>0</v>
      </c>
      <c r="H31" s="282">
        <f t="shared" si="0"/>
        <v>0</v>
      </c>
      <c r="I31" s="228">
        <f>G31/G54</f>
        <v>0</v>
      </c>
    </row>
    <row r="32" spans="1:9" s="16" customFormat="1" ht="15.75">
      <c r="A32" s="223">
        <v>18</v>
      </c>
      <c r="B32" s="224" t="s">
        <v>222</v>
      </c>
      <c r="C32" s="242">
        <v>754</v>
      </c>
      <c r="D32" s="243">
        <v>75412</v>
      </c>
      <c r="E32" s="244">
        <v>465000</v>
      </c>
      <c r="F32" s="244">
        <v>665000</v>
      </c>
      <c r="G32" s="245">
        <v>14997.12</v>
      </c>
      <c r="H32" s="282">
        <f t="shared" si="0"/>
        <v>0.02255206015037594</v>
      </c>
      <c r="I32" s="228">
        <f>G32/G54</f>
        <v>0.00357975790637344</v>
      </c>
    </row>
    <row r="33" spans="1:9" s="16" customFormat="1" ht="15.75">
      <c r="A33" s="231"/>
      <c r="B33" s="232" t="s">
        <v>79</v>
      </c>
      <c r="C33" s="231">
        <v>754</v>
      </c>
      <c r="D33" s="231"/>
      <c r="E33" s="234">
        <f>SUM(E31:E32)</f>
        <v>475000</v>
      </c>
      <c r="F33" s="234">
        <f>SUM(F31:F32)</f>
        <v>675000</v>
      </c>
      <c r="G33" s="240">
        <f>SUM(G31:G32)</f>
        <v>14997.12</v>
      </c>
      <c r="H33" s="285">
        <f t="shared" si="0"/>
        <v>0.022217955555555557</v>
      </c>
      <c r="I33" s="235">
        <f>G33/G54</f>
        <v>0.00357975790637344</v>
      </c>
    </row>
    <row r="34" spans="1:9" s="15" customFormat="1" ht="30">
      <c r="A34" s="223">
        <v>19</v>
      </c>
      <c r="B34" s="224" t="s">
        <v>223</v>
      </c>
      <c r="C34" s="241">
        <v>801</v>
      </c>
      <c r="D34" s="223">
        <v>80101</v>
      </c>
      <c r="E34" s="244">
        <v>189422</v>
      </c>
      <c r="F34" s="244">
        <v>526200</v>
      </c>
      <c r="G34" s="245">
        <v>1586</v>
      </c>
      <c r="H34" s="282">
        <f t="shared" si="0"/>
        <v>0.0030140630938806537</v>
      </c>
      <c r="I34" s="228">
        <f>G34/G$54</f>
        <v>0.00037857242187221786</v>
      </c>
    </row>
    <row r="35" spans="1:9" s="15" customFormat="1" ht="30">
      <c r="A35" s="223">
        <v>20</v>
      </c>
      <c r="B35" s="224" t="s">
        <v>346</v>
      </c>
      <c r="C35" s="241">
        <v>801</v>
      </c>
      <c r="D35" s="223">
        <v>80101</v>
      </c>
      <c r="E35" s="244">
        <v>50000</v>
      </c>
      <c r="F35" s="244">
        <v>50000</v>
      </c>
      <c r="G35" s="245">
        <v>0</v>
      </c>
      <c r="H35" s="282">
        <f t="shared" si="0"/>
        <v>0</v>
      </c>
      <c r="I35" s="228">
        <f>G35/G$54</f>
        <v>0</v>
      </c>
    </row>
    <row r="36" spans="1:9" s="15" customFormat="1" ht="30">
      <c r="A36" s="223">
        <v>21</v>
      </c>
      <c r="B36" s="224" t="s">
        <v>197</v>
      </c>
      <c r="C36" s="242">
        <v>801</v>
      </c>
      <c r="D36" s="243">
        <v>80110</v>
      </c>
      <c r="E36" s="244">
        <v>0</v>
      </c>
      <c r="F36" s="244">
        <v>30000</v>
      </c>
      <c r="G36" s="245">
        <v>10401.72</v>
      </c>
      <c r="H36" s="282">
        <f t="shared" si="0"/>
        <v>0.346724</v>
      </c>
      <c r="I36" s="228">
        <f>G36/G54</f>
        <v>0.0024828526683711763</v>
      </c>
    </row>
    <row r="37" spans="1:9" s="15" customFormat="1" ht="15.75">
      <c r="A37" s="231"/>
      <c r="B37" s="232" t="s">
        <v>80</v>
      </c>
      <c r="C37" s="231">
        <v>801</v>
      </c>
      <c r="D37" s="231"/>
      <c r="E37" s="234">
        <f>SUM(E34:E36)</f>
        <v>239422</v>
      </c>
      <c r="F37" s="234">
        <f>SUM(F34:F36)</f>
        <v>606200</v>
      </c>
      <c r="G37" s="240">
        <f>SUM(G34:G36)</f>
        <v>11987.72</v>
      </c>
      <c r="H37" s="285">
        <f t="shared" si="0"/>
        <v>0.019775189706367536</v>
      </c>
      <c r="I37" s="235">
        <f>G37/G54</f>
        <v>0.0028614250902433943</v>
      </c>
    </row>
    <row r="38" spans="1:9" s="15" customFormat="1" ht="30">
      <c r="A38" s="223">
        <v>22</v>
      </c>
      <c r="B38" s="224" t="s">
        <v>224</v>
      </c>
      <c r="C38" s="241">
        <v>854</v>
      </c>
      <c r="D38" s="223">
        <v>85417</v>
      </c>
      <c r="E38" s="229">
        <v>0</v>
      </c>
      <c r="F38" s="229">
        <v>1690000</v>
      </c>
      <c r="G38" s="230">
        <v>489344.93</v>
      </c>
      <c r="H38" s="282">
        <f t="shared" si="0"/>
        <v>0.2895532130177515</v>
      </c>
      <c r="I38" s="228">
        <f>G38/G54</f>
        <v>0.11680485200566892</v>
      </c>
    </row>
    <row r="39" spans="1:9" s="15" customFormat="1" ht="15.75">
      <c r="A39" s="231"/>
      <c r="B39" s="232" t="s">
        <v>225</v>
      </c>
      <c r="C39" s="231"/>
      <c r="D39" s="231"/>
      <c r="E39" s="234">
        <f>E38</f>
        <v>0</v>
      </c>
      <c r="F39" s="234">
        <f>F38</f>
        <v>1690000</v>
      </c>
      <c r="G39" s="254">
        <f>G38</f>
        <v>489344.93</v>
      </c>
      <c r="H39" s="285">
        <f t="shared" si="0"/>
        <v>0.2895532130177515</v>
      </c>
      <c r="I39" s="235">
        <f>G39/G54</f>
        <v>0.11680485200566892</v>
      </c>
    </row>
    <row r="40" spans="1:9" s="15" customFormat="1" ht="15.75">
      <c r="A40" s="223">
        <v>23</v>
      </c>
      <c r="B40" s="457" t="s">
        <v>348</v>
      </c>
      <c r="C40" s="241">
        <v>900</v>
      </c>
      <c r="D40" s="223">
        <v>90001</v>
      </c>
      <c r="E40" s="229">
        <v>0</v>
      </c>
      <c r="F40" s="229">
        <v>200000</v>
      </c>
      <c r="G40" s="238">
        <v>4570</v>
      </c>
      <c r="H40" s="282">
        <f t="shared" si="0"/>
        <v>0.02285</v>
      </c>
      <c r="I40" s="228">
        <f aca="true" t="shared" si="1" ref="I40:I45">G40/G$54</f>
        <v>0.001090842350539745</v>
      </c>
    </row>
    <row r="41" spans="1:9" s="15" customFormat="1" ht="50.25" customHeight="1">
      <c r="A41" s="223">
        <v>24</v>
      </c>
      <c r="B41" s="457" t="s">
        <v>349</v>
      </c>
      <c r="C41" s="241">
        <v>900</v>
      </c>
      <c r="D41" s="223">
        <v>90001</v>
      </c>
      <c r="E41" s="229">
        <v>0</v>
      </c>
      <c r="F41" s="229">
        <v>195300</v>
      </c>
      <c r="G41" s="238">
        <v>50704</v>
      </c>
      <c r="H41" s="282">
        <f t="shared" si="0"/>
        <v>0.259621095750128</v>
      </c>
      <c r="I41" s="228">
        <f t="shared" si="1"/>
        <v>0.012102860074784953</v>
      </c>
    </row>
    <row r="42" spans="1:9" s="15" customFormat="1" ht="74.25" customHeight="1">
      <c r="A42" s="223">
        <v>25</v>
      </c>
      <c r="B42" s="457" t="s">
        <v>347</v>
      </c>
      <c r="C42" s="241">
        <v>900</v>
      </c>
      <c r="D42" s="223">
        <v>90003</v>
      </c>
      <c r="E42" s="229">
        <v>31965</v>
      </c>
      <c r="F42" s="229">
        <v>31965</v>
      </c>
      <c r="G42" s="238">
        <v>31965</v>
      </c>
      <c r="H42" s="282">
        <f>G42/F42</f>
        <v>1</v>
      </c>
      <c r="I42" s="228">
        <f>G42/G$54</f>
        <v>0.0076299290448584136</v>
      </c>
    </row>
    <row r="43" spans="1:9" s="15" customFormat="1" ht="99">
      <c r="A43" s="223">
        <v>26</v>
      </c>
      <c r="B43" s="457" t="s">
        <v>350</v>
      </c>
      <c r="C43" s="242">
        <v>900</v>
      </c>
      <c r="D43" s="243">
        <v>90015</v>
      </c>
      <c r="E43" s="244">
        <v>155500</v>
      </c>
      <c r="F43" s="244">
        <v>163198</v>
      </c>
      <c r="G43" s="245">
        <v>72302.54</v>
      </c>
      <c r="H43" s="282">
        <f t="shared" si="0"/>
        <v>0.44303569896689904</v>
      </c>
      <c r="I43" s="228">
        <f t="shared" si="1"/>
        <v>0.017258352884812676</v>
      </c>
    </row>
    <row r="44" spans="1:9" s="15" customFormat="1" ht="31.5">
      <c r="A44" s="223">
        <v>27</v>
      </c>
      <c r="B44" s="457" t="s">
        <v>351</v>
      </c>
      <c r="C44" s="242">
        <v>900</v>
      </c>
      <c r="D44" s="243">
        <v>90095</v>
      </c>
      <c r="E44" s="244">
        <v>11200</v>
      </c>
      <c r="F44" s="244">
        <v>11200</v>
      </c>
      <c r="G44" s="245">
        <v>0</v>
      </c>
      <c r="H44" s="282">
        <f t="shared" si="0"/>
        <v>0</v>
      </c>
      <c r="I44" s="228">
        <f t="shared" si="1"/>
        <v>0</v>
      </c>
    </row>
    <row r="45" spans="1:9" s="15" customFormat="1" ht="87.75">
      <c r="A45" s="223">
        <v>28</v>
      </c>
      <c r="B45" s="458" t="s">
        <v>352</v>
      </c>
      <c r="C45" s="242">
        <v>900</v>
      </c>
      <c r="D45" s="243">
        <v>90095</v>
      </c>
      <c r="E45" s="244">
        <v>35980</v>
      </c>
      <c r="F45" s="244">
        <v>35980</v>
      </c>
      <c r="G45" s="245">
        <v>0</v>
      </c>
      <c r="H45" s="282">
        <f t="shared" si="0"/>
        <v>0</v>
      </c>
      <c r="I45" s="228">
        <f t="shared" si="1"/>
        <v>0</v>
      </c>
    </row>
    <row r="46" spans="1:9" s="16" customFormat="1" ht="15.75">
      <c r="A46" s="231"/>
      <c r="B46" s="232" t="s">
        <v>81</v>
      </c>
      <c r="C46" s="231">
        <v>900</v>
      </c>
      <c r="D46" s="233"/>
      <c r="E46" s="234">
        <f>SUM(E40:E45)</f>
        <v>234645</v>
      </c>
      <c r="F46" s="234">
        <f>SUM(F40:F45)</f>
        <v>637643</v>
      </c>
      <c r="G46" s="254">
        <f>SUM(G40:G45)</f>
        <v>159541.53999999998</v>
      </c>
      <c r="H46" s="285">
        <f t="shared" si="0"/>
        <v>0.2502051147742545</v>
      </c>
      <c r="I46" s="235">
        <f>G46/G54</f>
        <v>0.03808198435499578</v>
      </c>
    </row>
    <row r="47" spans="1:9" s="16" customFormat="1" ht="30">
      <c r="A47" s="223">
        <v>29</v>
      </c>
      <c r="B47" s="224" t="s">
        <v>353</v>
      </c>
      <c r="C47" s="241">
        <v>921</v>
      </c>
      <c r="D47" s="226" t="s">
        <v>198</v>
      </c>
      <c r="E47" s="229">
        <v>10000</v>
      </c>
      <c r="F47" s="229">
        <v>10000</v>
      </c>
      <c r="G47" s="253">
        <v>9744.21</v>
      </c>
      <c r="H47" s="282">
        <f t="shared" si="0"/>
        <v>0.9744209999999999</v>
      </c>
      <c r="I47" s="228">
        <f>G47/G54</f>
        <v>0.0023259074268168244</v>
      </c>
    </row>
    <row r="48" spans="1:9" s="16" customFormat="1" ht="30">
      <c r="A48" s="223">
        <v>30</v>
      </c>
      <c r="B48" s="224" t="s">
        <v>354</v>
      </c>
      <c r="C48" s="241">
        <v>921</v>
      </c>
      <c r="D48" s="226" t="s">
        <v>198</v>
      </c>
      <c r="E48" s="229">
        <v>6000</v>
      </c>
      <c r="F48" s="229">
        <v>6000</v>
      </c>
      <c r="G48" s="253">
        <v>0</v>
      </c>
      <c r="H48" s="282">
        <f t="shared" si="0"/>
        <v>0</v>
      </c>
      <c r="I48" s="228">
        <f>G48/2309107.23</f>
        <v>0</v>
      </c>
    </row>
    <row r="49" spans="1:9" s="16" customFormat="1" ht="30">
      <c r="A49" s="237">
        <v>31</v>
      </c>
      <c r="B49" s="224" t="s">
        <v>226</v>
      </c>
      <c r="C49" s="241">
        <v>921</v>
      </c>
      <c r="D49" s="226" t="s">
        <v>198</v>
      </c>
      <c r="E49" s="229">
        <v>230000</v>
      </c>
      <c r="F49" s="229">
        <v>230000</v>
      </c>
      <c r="G49" s="230">
        <v>212716.97</v>
      </c>
      <c r="H49" s="282">
        <f t="shared" si="0"/>
        <v>0.9248563913043478</v>
      </c>
      <c r="I49" s="228">
        <f>G49/G54</f>
        <v>0.050774765766847356</v>
      </c>
    </row>
    <row r="50" spans="1:9" s="15" customFormat="1" ht="15.75">
      <c r="A50" s="231"/>
      <c r="B50" s="232" t="s">
        <v>199</v>
      </c>
      <c r="C50" s="231">
        <v>921</v>
      </c>
      <c r="D50" s="231"/>
      <c r="E50" s="234">
        <f>SUM(E47:E49)</f>
        <v>246000</v>
      </c>
      <c r="F50" s="234">
        <f>SUM(F47:F49)</f>
        <v>246000</v>
      </c>
      <c r="G50" s="240">
        <f>SUM(G47:G49)</f>
        <v>222461.18</v>
      </c>
      <c r="H50" s="285">
        <f t="shared" si="0"/>
        <v>0.9043137398373984</v>
      </c>
      <c r="I50" s="235">
        <f>G50/G$54</f>
        <v>0.05310067319366418</v>
      </c>
    </row>
    <row r="51" spans="1:9" s="15" customFormat="1" ht="31.5">
      <c r="A51" s="237">
        <v>32</v>
      </c>
      <c r="B51" s="459" t="s">
        <v>355</v>
      </c>
      <c r="C51" s="241">
        <v>926</v>
      </c>
      <c r="D51" s="223">
        <v>92601</v>
      </c>
      <c r="E51" s="229">
        <v>9429</v>
      </c>
      <c r="F51" s="229">
        <v>9429</v>
      </c>
      <c r="G51" s="461">
        <v>0</v>
      </c>
      <c r="H51" s="282">
        <f t="shared" si="0"/>
        <v>0</v>
      </c>
      <c r="I51" s="228">
        <f>G51/G$54</f>
        <v>0</v>
      </c>
    </row>
    <row r="52" spans="1:9" s="15" customFormat="1" ht="63">
      <c r="A52" s="237">
        <v>33</v>
      </c>
      <c r="B52" s="460" t="s">
        <v>356</v>
      </c>
      <c r="C52" s="237">
        <v>926</v>
      </c>
      <c r="D52" s="237">
        <v>92601</v>
      </c>
      <c r="E52" s="229">
        <v>0</v>
      </c>
      <c r="F52" s="229">
        <v>800000</v>
      </c>
      <c r="G52" s="230">
        <v>5128.3</v>
      </c>
      <c r="H52" s="282">
        <f t="shared" si="0"/>
        <v>0.006410375</v>
      </c>
      <c r="I52" s="228">
        <f>G52/G$54</f>
        <v>0.001224106526536756</v>
      </c>
    </row>
    <row r="53" spans="1:9" s="15" customFormat="1" ht="15.75">
      <c r="A53" s="231"/>
      <c r="B53" s="232" t="s">
        <v>357</v>
      </c>
      <c r="C53" s="231">
        <v>926</v>
      </c>
      <c r="D53" s="231"/>
      <c r="E53" s="234">
        <f>SUM(E51:E52)</f>
        <v>9429</v>
      </c>
      <c r="F53" s="234">
        <f>SUM(F51:F52)</f>
        <v>809429</v>
      </c>
      <c r="G53" s="478">
        <f>SUM(G51:G52)</f>
        <v>5128.3</v>
      </c>
      <c r="H53" s="285">
        <f t="shared" si="0"/>
        <v>0.006335700845904953</v>
      </c>
      <c r="I53" s="235">
        <f>G53/G$54</f>
        <v>0.001224106526536756</v>
      </c>
    </row>
    <row r="54" spans="1:9" s="361" customFormat="1" ht="15.75">
      <c r="A54" s="353"/>
      <c r="B54" s="354" t="s">
        <v>82</v>
      </c>
      <c r="C54" s="355"/>
      <c r="D54" s="356"/>
      <c r="E54" s="357">
        <f>E24+E27+E30+E33+E37+E46+E50+E18+E16+E53</f>
        <v>17378940</v>
      </c>
      <c r="F54" s="357">
        <f>F16+F18+F24+F27+F30+F33+F37+F46+F50+F39+F53</f>
        <v>25523498</v>
      </c>
      <c r="G54" s="358">
        <f>G16+G18+G24+G27+G30+G33+G37+G46+G50+G39+G53</f>
        <v>4189422.97</v>
      </c>
      <c r="H54" s="359">
        <f t="shared" si="0"/>
        <v>0.16413984360607625</v>
      </c>
      <c r="I54" s="360">
        <f>G54/G54</f>
        <v>1</v>
      </c>
    </row>
    <row r="55" spans="1:9" ht="15.75">
      <c r="A55" s="1"/>
      <c r="B55" s="250"/>
      <c r="C55" s="213"/>
      <c r="D55" s="148"/>
      <c r="E55" s="251"/>
      <c r="F55" s="251"/>
      <c r="G55" s="215"/>
      <c r="H55" s="251"/>
      <c r="I55" s="217"/>
    </row>
    <row r="56" spans="1:9" ht="15.75">
      <c r="A56" s="1"/>
      <c r="B56" s="250"/>
      <c r="C56" s="213"/>
      <c r="D56" s="148"/>
      <c r="E56" s="251"/>
      <c r="F56" s="251"/>
      <c r="G56" s="215"/>
      <c r="H56" s="251"/>
      <c r="I56" s="217"/>
    </row>
    <row r="57" spans="1:9" ht="33" customHeight="1">
      <c r="A57" s="1"/>
      <c r="B57" s="967" t="s">
        <v>339</v>
      </c>
      <c r="C57" s="967"/>
      <c r="D57" s="967"/>
      <c r="E57" s="967"/>
      <c r="F57" s="251"/>
      <c r="G57" s="252"/>
      <c r="H57" s="251"/>
      <c r="I57" s="217"/>
    </row>
    <row r="58" spans="1:9" ht="15.75">
      <c r="A58" s="1"/>
      <c r="B58" s="250"/>
      <c r="C58" s="456"/>
      <c r="D58" s="148"/>
      <c r="E58" s="251"/>
      <c r="F58" s="251"/>
      <c r="G58" s="215"/>
      <c r="H58" s="251"/>
      <c r="I58" s="217"/>
    </row>
    <row r="59" spans="1:9" ht="15.75">
      <c r="A59" s="1"/>
      <c r="B59" s="250"/>
      <c r="C59" s="213"/>
      <c r="D59" s="148"/>
      <c r="E59" s="251"/>
      <c r="F59" s="251"/>
      <c r="G59" s="215"/>
      <c r="H59" s="251"/>
      <c r="I59" s="217"/>
    </row>
    <row r="60" spans="2:8" ht="15.75">
      <c r="B60" s="99"/>
      <c r="E60" s="18"/>
      <c r="F60" s="18"/>
      <c r="H60" s="18"/>
    </row>
    <row r="61" spans="2:8" ht="15.75">
      <c r="B61" s="99"/>
      <c r="E61" s="18"/>
      <c r="F61" s="18"/>
      <c r="H61" s="18"/>
    </row>
    <row r="62" spans="2:8" ht="15.75">
      <c r="B62" s="99"/>
      <c r="E62" s="18"/>
      <c r="F62" s="18"/>
      <c r="H62" s="18"/>
    </row>
    <row r="63" spans="2:8" ht="15.75">
      <c r="B63" s="99"/>
      <c r="E63" s="18"/>
      <c r="F63" s="18"/>
      <c r="H63" s="18"/>
    </row>
    <row r="64" spans="2:8" ht="15.75">
      <c r="B64" s="99"/>
      <c r="E64" s="18"/>
      <c r="F64" s="18"/>
      <c r="H64" s="18"/>
    </row>
    <row r="65" spans="2:8" ht="15.75">
      <c r="B65" s="99"/>
      <c r="E65" s="18"/>
      <c r="F65" s="18"/>
      <c r="H65" s="18"/>
    </row>
    <row r="66" spans="2:8" ht="15.75">
      <c r="B66" s="99"/>
      <c r="E66" s="18"/>
      <c r="F66" s="18"/>
      <c r="H66" s="18"/>
    </row>
    <row r="67" spans="2:8" ht="15.75">
      <c r="B67" s="99"/>
      <c r="E67" s="18"/>
      <c r="F67" s="18"/>
      <c r="H67" s="18"/>
    </row>
    <row r="68" spans="2:8" ht="15.75">
      <c r="B68" s="99"/>
      <c r="E68" s="18"/>
      <c r="F68" s="18"/>
      <c r="H68" s="18"/>
    </row>
    <row r="69" spans="2:8" ht="15.75">
      <c r="B69" s="99"/>
      <c r="E69" s="18"/>
      <c r="F69" s="18"/>
      <c r="H69" s="18"/>
    </row>
    <row r="70" spans="2:8" ht="15.75">
      <c r="B70" s="99"/>
      <c r="E70" s="18"/>
      <c r="F70" s="18"/>
      <c r="H70" s="18"/>
    </row>
    <row r="71" spans="2:8" ht="15.75">
      <c r="B71" s="99"/>
      <c r="E71" s="18"/>
      <c r="F71" s="18"/>
      <c r="H71" s="18"/>
    </row>
    <row r="72" spans="2:8" ht="15.75">
      <c r="B72" s="99"/>
      <c r="E72" s="18"/>
      <c r="F72" s="18"/>
      <c r="H72" s="18"/>
    </row>
    <row r="73" spans="2:8" ht="15.75">
      <c r="B73" s="99"/>
      <c r="E73" s="18"/>
      <c r="F73" s="18"/>
      <c r="H73" s="18"/>
    </row>
    <row r="74" spans="2:8" ht="15.75">
      <c r="B74" s="99"/>
      <c r="E74" s="18"/>
      <c r="F74" s="18"/>
      <c r="H74" s="18"/>
    </row>
    <row r="75" spans="2:8" ht="15.75">
      <c r="B75" s="99"/>
      <c r="E75" s="18"/>
      <c r="F75" s="18"/>
      <c r="H75" s="18"/>
    </row>
    <row r="76" spans="2:8" ht="15.75">
      <c r="B76" s="99"/>
      <c r="E76" s="18"/>
      <c r="F76" s="18"/>
      <c r="H76" s="18"/>
    </row>
    <row r="77" spans="2:8" ht="15.75">
      <c r="B77" s="99"/>
      <c r="E77" s="18"/>
      <c r="F77" s="18"/>
      <c r="H77" s="18"/>
    </row>
    <row r="78" spans="2:8" ht="15.75">
      <c r="B78" s="99"/>
      <c r="E78" s="18"/>
      <c r="F78" s="18"/>
      <c r="H78" s="18"/>
    </row>
    <row r="79" spans="2:8" ht="15.75">
      <c r="B79" s="99"/>
      <c r="E79" s="18"/>
      <c r="F79" s="18"/>
      <c r="H79" s="18"/>
    </row>
    <row r="80" spans="2:8" ht="15.75">
      <c r="B80" s="99"/>
      <c r="E80" s="18"/>
      <c r="F80" s="18"/>
      <c r="H80" s="18"/>
    </row>
    <row r="81" spans="2:8" ht="15.75">
      <c r="B81" s="99"/>
      <c r="E81" s="18"/>
      <c r="F81" s="18"/>
      <c r="H81" s="18"/>
    </row>
    <row r="82" spans="2:8" ht="15.75">
      <c r="B82" s="99"/>
      <c r="E82" s="18"/>
      <c r="F82" s="18"/>
      <c r="H82" s="18"/>
    </row>
    <row r="83" spans="2:8" ht="15.75">
      <c r="B83" s="99"/>
      <c r="E83" s="18"/>
      <c r="F83" s="18"/>
      <c r="H83" s="18"/>
    </row>
    <row r="84" spans="2:8" ht="15.75">
      <c r="B84" s="99"/>
      <c r="E84" s="18"/>
      <c r="F84" s="18"/>
      <c r="H84" s="18"/>
    </row>
    <row r="85" spans="2:8" ht="15.75">
      <c r="B85" s="99"/>
      <c r="E85" s="18"/>
      <c r="F85" s="18"/>
      <c r="H85" s="18"/>
    </row>
    <row r="86" spans="2:8" ht="15.75">
      <c r="B86" s="99"/>
      <c r="E86" s="18"/>
      <c r="F86" s="18"/>
      <c r="H86" s="18"/>
    </row>
    <row r="87" spans="2:8" ht="15.75">
      <c r="B87" s="99"/>
      <c r="E87" s="18"/>
      <c r="F87" s="18"/>
      <c r="H87" s="18"/>
    </row>
    <row r="88" spans="2:8" ht="15.75">
      <c r="B88" s="99"/>
      <c r="E88" s="18"/>
      <c r="F88" s="18"/>
      <c r="H88" s="18"/>
    </row>
    <row r="89" spans="2:8" ht="15.75">
      <c r="B89" s="99"/>
      <c r="E89" s="18"/>
      <c r="F89" s="18"/>
      <c r="H89" s="18"/>
    </row>
    <row r="90" spans="2:8" ht="15.75">
      <c r="B90" s="99"/>
      <c r="E90" s="18"/>
      <c r="F90" s="18"/>
      <c r="H90" s="18"/>
    </row>
    <row r="91" spans="2:8" ht="15.75">
      <c r="B91" s="99"/>
      <c r="E91" s="18"/>
      <c r="F91" s="18"/>
      <c r="H91" s="18"/>
    </row>
    <row r="92" spans="2:8" ht="15.75">
      <c r="B92" s="99"/>
      <c r="E92" s="18"/>
      <c r="F92" s="18"/>
      <c r="H92" s="18"/>
    </row>
    <row r="93" spans="2:8" ht="15.75">
      <c r="B93" s="99"/>
      <c r="E93" s="18"/>
      <c r="F93" s="18"/>
      <c r="H93" s="18"/>
    </row>
    <row r="94" spans="2:8" ht="15.75">
      <c r="B94" s="99"/>
      <c r="E94" s="18"/>
      <c r="F94" s="18"/>
      <c r="H94" s="18"/>
    </row>
    <row r="95" spans="2:8" ht="15.75">
      <c r="B95" s="99"/>
      <c r="E95" s="18"/>
      <c r="F95" s="18"/>
      <c r="H95" s="18"/>
    </row>
    <row r="96" spans="2:8" ht="15.75">
      <c r="B96" s="99"/>
      <c r="E96" s="18"/>
      <c r="F96" s="18"/>
      <c r="H96" s="18"/>
    </row>
    <row r="97" spans="2:8" ht="15.75">
      <c r="B97" s="99"/>
      <c r="E97" s="18"/>
      <c r="F97" s="18"/>
      <c r="H97" s="18"/>
    </row>
    <row r="98" spans="2:8" ht="15.75">
      <c r="B98" s="99"/>
      <c r="E98" s="18"/>
      <c r="F98" s="18"/>
      <c r="H98" s="18"/>
    </row>
    <row r="99" spans="2:8" ht="15.75">
      <c r="B99" s="99"/>
      <c r="E99" s="18"/>
      <c r="F99" s="18"/>
      <c r="H99" s="18"/>
    </row>
    <row r="100" spans="2:8" ht="15.75">
      <c r="B100" s="99"/>
      <c r="E100" s="18"/>
      <c r="F100" s="18"/>
      <c r="H100" s="18"/>
    </row>
    <row r="101" spans="2:8" ht="15.75">
      <c r="B101" s="99"/>
      <c r="E101" s="18"/>
      <c r="F101" s="18"/>
      <c r="H101" s="18"/>
    </row>
    <row r="102" spans="2:8" ht="15.75">
      <c r="B102" s="99"/>
      <c r="E102" s="18"/>
      <c r="F102" s="18"/>
      <c r="H102" s="18"/>
    </row>
    <row r="103" spans="2:8" ht="15.75">
      <c r="B103" s="99"/>
      <c r="E103" s="18"/>
      <c r="F103" s="18"/>
      <c r="H103" s="18"/>
    </row>
    <row r="104" spans="2:8" ht="15.75">
      <c r="B104" s="99"/>
      <c r="E104" s="18"/>
      <c r="F104" s="18"/>
      <c r="H104" s="18"/>
    </row>
    <row r="105" spans="2:8" ht="15.75">
      <c r="B105" s="99"/>
      <c r="E105" s="18"/>
      <c r="F105" s="18"/>
      <c r="H105" s="18"/>
    </row>
    <row r="106" spans="2:8" ht="15.75">
      <c r="B106" s="99"/>
      <c r="E106" s="18"/>
      <c r="F106" s="18"/>
      <c r="H106" s="18"/>
    </row>
    <row r="107" spans="2:8" ht="15.75">
      <c r="B107" s="99"/>
      <c r="E107" s="18"/>
      <c r="F107" s="18"/>
      <c r="H107" s="18"/>
    </row>
    <row r="108" spans="2:8" ht="15.75">
      <c r="B108" s="99"/>
      <c r="E108" s="18"/>
      <c r="F108" s="18"/>
      <c r="H108" s="18"/>
    </row>
    <row r="109" spans="2:8" ht="15.75">
      <c r="B109" s="99"/>
      <c r="E109" s="18"/>
      <c r="F109" s="18"/>
      <c r="H109" s="18"/>
    </row>
    <row r="110" spans="2:8" ht="15.75">
      <c r="B110" s="99"/>
      <c r="E110" s="18"/>
      <c r="F110" s="18"/>
      <c r="H110" s="18"/>
    </row>
    <row r="111" spans="2:8" ht="15.75">
      <c r="B111" s="99"/>
      <c r="E111" s="18"/>
      <c r="F111" s="18"/>
      <c r="H111" s="18"/>
    </row>
    <row r="112" spans="2:8" ht="15.75">
      <c r="B112" s="99"/>
      <c r="E112" s="18"/>
      <c r="F112" s="18"/>
      <c r="H112" s="18"/>
    </row>
    <row r="113" spans="2:8" ht="15.75">
      <c r="B113" s="99"/>
      <c r="E113" s="18"/>
      <c r="F113" s="18"/>
      <c r="H113" s="18"/>
    </row>
    <row r="114" spans="2:8" ht="15.75">
      <c r="B114" s="99"/>
      <c r="E114" s="18"/>
      <c r="F114" s="18"/>
      <c r="H114" s="18"/>
    </row>
    <row r="115" spans="2:8" ht="15.75">
      <c r="B115" s="99"/>
      <c r="E115" s="18"/>
      <c r="F115" s="18"/>
      <c r="H115" s="18"/>
    </row>
    <row r="116" spans="2:8" ht="15.75">
      <c r="B116" s="99"/>
      <c r="E116" s="18"/>
      <c r="F116" s="18"/>
      <c r="H116" s="18"/>
    </row>
    <row r="117" spans="2:8" ht="15.75">
      <c r="B117" s="99"/>
      <c r="E117" s="18"/>
      <c r="F117" s="18"/>
      <c r="H117" s="18"/>
    </row>
    <row r="118" spans="2:8" ht="15.75">
      <c r="B118" s="99"/>
      <c r="E118" s="18"/>
      <c r="F118" s="18"/>
      <c r="H118" s="18"/>
    </row>
    <row r="119" spans="2:8" ht="15.75">
      <c r="B119" s="99"/>
      <c r="E119" s="18"/>
      <c r="F119" s="18"/>
      <c r="H119" s="18"/>
    </row>
    <row r="120" spans="2:8" ht="15.75">
      <c r="B120" s="99"/>
      <c r="E120" s="18"/>
      <c r="F120" s="18"/>
      <c r="H120" s="18"/>
    </row>
    <row r="121" spans="2:8" ht="15.75">
      <c r="B121" s="99"/>
      <c r="E121" s="18"/>
      <c r="F121" s="18"/>
      <c r="H121" s="18"/>
    </row>
    <row r="122" spans="2:8" ht="15.75">
      <c r="B122" s="99"/>
      <c r="E122" s="18"/>
      <c r="F122" s="18"/>
      <c r="H122" s="18"/>
    </row>
    <row r="123" spans="2:8" ht="15.75">
      <c r="B123" s="99"/>
      <c r="E123" s="18"/>
      <c r="F123" s="18"/>
      <c r="H123" s="18"/>
    </row>
    <row r="124" spans="2:8" ht="15.75">
      <c r="B124" s="99"/>
      <c r="E124" s="18"/>
      <c r="F124" s="18"/>
      <c r="H124" s="18"/>
    </row>
    <row r="125" spans="2:8" ht="15.75">
      <c r="B125" s="99"/>
      <c r="E125" s="18"/>
      <c r="F125" s="18"/>
      <c r="H125" s="18"/>
    </row>
    <row r="126" spans="2:8" ht="15.75">
      <c r="B126" s="99"/>
      <c r="E126" s="18"/>
      <c r="F126" s="18"/>
      <c r="H126" s="18"/>
    </row>
    <row r="127" spans="2:8" ht="15.75">
      <c r="B127" s="99"/>
      <c r="E127" s="18"/>
      <c r="F127" s="18"/>
      <c r="H127" s="18"/>
    </row>
    <row r="128" spans="2:8" ht="15.75">
      <c r="B128" s="99"/>
      <c r="E128" s="18"/>
      <c r="F128" s="18"/>
      <c r="H128" s="18"/>
    </row>
    <row r="129" spans="2:8" ht="15.75">
      <c r="B129" s="99"/>
      <c r="E129" s="18"/>
      <c r="F129" s="18"/>
      <c r="H129" s="18"/>
    </row>
    <row r="130" spans="2:8" ht="15.75">
      <c r="B130" s="99"/>
      <c r="E130" s="18"/>
      <c r="F130" s="18"/>
      <c r="H130" s="18"/>
    </row>
    <row r="131" spans="2:8" ht="15.75">
      <c r="B131" s="99"/>
      <c r="E131" s="18"/>
      <c r="F131" s="18"/>
      <c r="H131" s="18"/>
    </row>
    <row r="132" spans="2:8" ht="15.75">
      <c r="B132" s="99"/>
      <c r="E132" s="18"/>
      <c r="F132" s="18"/>
      <c r="H132" s="18"/>
    </row>
    <row r="133" spans="2:8" ht="15.75">
      <c r="B133" s="99"/>
      <c r="E133" s="18"/>
      <c r="F133" s="18"/>
      <c r="H133" s="18"/>
    </row>
    <row r="134" spans="2:8" ht="15.75">
      <c r="B134" s="99"/>
      <c r="E134" s="18"/>
      <c r="F134" s="18"/>
      <c r="H134" s="18"/>
    </row>
    <row r="135" spans="2:8" ht="15.75">
      <c r="B135" s="99"/>
      <c r="E135" s="18"/>
      <c r="F135" s="18"/>
      <c r="H135" s="18"/>
    </row>
    <row r="136" spans="2:8" ht="15.75">
      <c r="B136" s="99"/>
      <c r="E136" s="18"/>
      <c r="F136" s="18"/>
      <c r="H136" s="18"/>
    </row>
    <row r="137" spans="2:8" ht="15.75">
      <c r="B137" s="99"/>
      <c r="E137" s="18"/>
      <c r="F137" s="18"/>
      <c r="H137" s="18"/>
    </row>
    <row r="138" spans="2:8" ht="15.75">
      <c r="B138" s="99"/>
      <c r="E138" s="18"/>
      <c r="F138" s="18"/>
      <c r="H138" s="18"/>
    </row>
    <row r="139" spans="2:8" ht="15.75">
      <c r="B139" s="99"/>
      <c r="E139" s="18"/>
      <c r="F139" s="18"/>
      <c r="H139" s="18"/>
    </row>
    <row r="140" spans="2:8" ht="15.75">
      <c r="B140" s="99"/>
      <c r="E140" s="18"/>
      <c r="F140" s="18"/>
      <c r="H140" s="18"/>
    </row>
    <row r="141" spans="2:8" ht="15.75">
      <c r="B141" s="99"/>
      <c r="E141" s="18"/>
      <c r="F141" s="18"/>
      <c r="H141" s="18"/>
    </row>
    <row r="142" spans="2:8" ht="15.75">
      <c r="B142" s="99"/>
      <c r="E142" s="18"/>
      <c r="F142" s="18"/>
      <c r="H142" s="18"/>
    </row>
    <row r="143" spans="2:8" ht="15.75">
      <c r="B143" s="99"/>
      <c r="E143" s="18"/>
      <c r="F143" s="18"/>
      <c r="H143" s="18"/>
    </row>
    <row r="144" spans="2:8" ht="15.75">
      <c r="B144" s="99"/>
      <c r="E144" s="18"/>
      <c r="F144" s="18"/>
      <c r="H144" s="18"/>
    </row>
    <row r="145" spans="2:8" ht="15.75">
      <c r="B145" s="99"/>
      <c r="E145" s="18"/>
      <c r="F145" s="18"/>
      <c r="H145" s="18"/>
    </row>
    <row r="146" spans="2:8" ht="15.75">
      <c r="B146" s="99"/>
      <c r="E146" s="18"/>
      <c r="F146" s="18"/>
      <c r="H146" s="18"/>
    </row>
    <row r="147" spans="2:8" ht="15.75">
      <c r="B147" s="99"/>
      <c r="E147" s="18"/>
      <c r="F147" s="18"/>
      <c r="H147" s="18"/>
    </row>
    <row r="148" spans="2:8" ht="15.75">
      <c r="B148" s="99"/>
      <c r="E148" s="18"/>
      <c r="F148" s="18"/>
      <c r="H148" s="18"/>
    </row>
    <row r="149" spans="2:8" ht="15.75">
      <c r="B149" s="99"/>
      <c r="E149" s="18"/>
      <c r="F149" s="18"/>
      <c r="H149" s="18"/>
    </row>
    <row r="150" spans="2:8" ht="15.75">
      <c r="B150" s="99"/>
      <c r="E150" s="18"/>
      <c r="F150" s="18"/>
      <c r="H150" s="18"/>
    </row>
    <row r="151" spans="2:8" ht="15.75">
      <c r="B151" s="99"/>
      <c r="E151" s="18"/>
      <c r="F151" s="18"/>
      <c r="H151" s="18"/>
    </row>
    <row r="152" spans="2:8" ht="15.75">
      <c r="B152" s="99"/>
      <c r="E152" s="18"/>
      <c r="F152" s="18"/>
      <c r="H152" s="18"/>
    </row>
    <row r="153" spans="2:8" ht="15.75">
      <c r="B153" s="99"/>
      <c r="E153" s="18"/>
      <c r="F153" s="18"/>
      <c r="H153" s="18"/>
    </row>
    <row r="154" spans="2:8" ht="15.75">
      <c r="B154" s="99"/>
      <c r="E154" s="18"/>
      <c r="F154" s="18"/>
      <c r="H154" s="18"/>
    </row>
    <row r="155" spans="2:8" ht="15.75">
      <c r="B155" s="99"/>
      <c r="E155" s="18"/>
      <c r="F155" s="18"/>
      <c r="H155" s="18"/>
    </row>
    <row r="156" spans="2:8" ht="15.75">
      <c r="B156" s="99"/>
      <c r="E156" s="18"/>
      <c r="F156" s="18"/>
      <c r="H156" s="18"/>
    </row>
    <row r="157" spans="2:8" ht="15.75">
      <c r="B157" s="99"/>
      <c r="E157" s="18"/>
      <c r="F157" s="18"/>
      <c r="H157" s="18"/>
    </row>
    <row r="158" spans="2:8" ht="15.75">
      <c r="B158" s="99"/>
      <c r="E158" s="18"/>
      <c r="F158" s="18"/>
      <c r="H158" s="18"/>
    </row>
    <row r="159" spans="2:8" ht="15.75">
      <c r="B159" s="99"/>
      <c r="E159" s="18"/>
      <c r="F159" s="18"/>
      <c r="H159" s="18"/>
    </row>
    <row r="160" spans="2:8" ht="15.75">
      <c r="B160" s="99"/>
      <c r="E160" s="18"/>
      <c r="F160" s="18"/>
      <c r="H160" s="18"/>
    </row>
    <row r="161" spans="2:8" ht="15.75">
      <c r="B161" s="99"/>
      <c r="E161" s="18"/>
      <c r="F161" s="18"/>
      <c r="H161" s="18"/>
    </row>
    <row r="162" spans="2:8" ht="15.75">
      <c r="B162" s="99"/>
      <c r="E162" s="18"/>
      <c r="F162" s="18"/>
      <c r="H162" s="18"/>
    </row>
    <row r="163" spans="2:8" ht="15.75">
      <c r="B163" s="99"/>
      <c r="E163" s="18"/>
      <c r="F163" s="18"/>
      <c r="H163" s="18"/>
    </row>
    <row r="164" spans="2:8" ht="15.75">
      <c r="B164" s="99"/>
      <c r="E164" s="18"/>
      <c r="F164" s="18"/>
      <c r="H164" s="18"/>
    </row>
    <row r="165" spans="2:8" ht="15.75">
      <c r="B165" s="99"/>
      <c r="E165" s="18"/>
      <c r="F165" s="18"/>
      <c r="H165" s="18"/>
    </row>
    <row r="166" spans="2:8" ht="15.75">
      <c r="B166" s="99"/>
      <c r="E166" s="18"/>
      <c r="F166" s="18"/>
      <c r="H166" s="18"/>
    </row>
    <row r="167" spans="2:8" ht="15.75">
      <c r="B167" s="99"/>
      <c r="E167" s="18"/>
      <c r="F167" s="18"/>
      <c r="H167" s="18"/>
    </row>
    <row r="168" spans="2:8" ht="15.75">
      <c r="B168" s="99"/>
      <c r="E168" s="18"/>
      <c r="F168" s="18"/>
      <c r="H168" s="18"/>
    </row>
    <row r="169" spans="5:8" ht="15.75">
      <c r="E169" s="18"/>
      <c r="F169" s="18"/>
      <c r="H169" s="18"/>
    </row>
    <row r="170" spans="5:8" ht="15.75">
      <c r="E170" s="18"/>
      <c r="F170" s="18"/>
      <c r="H170" s="18"/>
    </row>
    <row r="171" spans="5:8" ht="15.75">
      <c r="E171" s="18"/>
      <c r="F171" s="18"/>
      <c r="H171" s="18"/>
    </row>
    <row r="172" spans="5:8" ht="15.75">
      <c r="E172" s="18"/>
      <c r="F172" s="18"/>
      <c r="H172" s="18"/>
    </row>
    <row r="173" spans="5:8" ht="15.75">
      <c r="E173" s="18"/>
      <c r="F173" s="18"/>
      <c r="H173" s="18"/>
    </row>
    <row r="174" spans="5:8" ht="15.75">
      <c r="E174" s="18"/>
      <c r="F174" s="18"/>
      <c r="H174" s="18"/>
    </row>
    <row r="175" spans="5:8" ht="15.75">
      <c r="E175" s="18"/>
      <c r="F175" s="18"/>
      <c r="H175" s="18"/>
    </row>
    <row r="176" spans="5:8" ht="15.75">
      <c r="E176" s="18"/>
      <c r="F176" s="18"/>
      <c r="H176" s="18"/>
    </row>
    <row r="177" spans="5:8" ht="15.75">
      <c r="E177" s="18"/>
      <c r="F177" s="18"/>
      <c r="H177" s="18"/>
    </row>
    <row r="178" spans="5:8" ht="15.75">
      <c r="E178" s="18"/>
      <c r="F178" s="18"/>
      <c r="H178" s="18"/>
    </row>
    <row r="179" spans="5:8" ht="15.75">
      <c r="E179" s="18"/>
      <c r="F179" s="18"/>
      <c r="H179" s="18"/>
    </row>
    <row r="180" spans="5:8" ht="15.75">
      <c r="E180" s="18"/>
      <c r="F180" s="18"/>
      <c r="H180" s="18"/>
    </row>
    <row r="181" spans="5:8" ht="15.75">
      <c r="E181" s="18"/>
      <c r="F181" s="18"/>
      <c r="H181" s="18"/>
    </row>
    <row r="182" spans="5:8" ht="15.75">
      <c r="E182" s="18"/>
      <c r="F182" s="18"/>
      <c r="H182" s="18"/>
    </row>
    <row r="183" spans="5:8" ht="15.75">
      <c r="E183" s="18"/>
      <c r="F183" s="18"/>
      <c r="H183" s="18"/>
    </row>
    <row r="184" spans="5:8" ht="15.75">
      <c r="E184" s="18"/>
      <c r="F184" s="18"/>
      <c r="H184" s="18"/>
    </row>
    <row r="185" spans="5:8" ht="15.75">
      <c r="E185" s="18"/>
      <c r="F185" s="18"/>
      <c r="H185" s="18"/>
    </row>
    <row r="186" spans="5:8" ht="15.75">
      <c r="E186" s="18"/>
      <c r="F186" s="18"/>
      <c r="H186" s="18"/>
    </row>
    <row r="187" spans="5:8" ht="15.75">
      <c r="E187" s="18"/>
      <c r="F187" s="18"/>
      <c r="H187" s="18"/>
    </row>
    <row r="188" spans="5:8" ht="15.75">
      <c r="E188" s="18"/>
      <c r="F188" s="18"/>
      <c r="H188" s="18"/>
    </row>
    <row r="189" spans="5:8" ht="15.75">
      <c r="E189" s="18"/>
      <c r="F189" s="18"/>
      <c r="H189" s="18"/>
    </row>
    <row r="190" spans="5:8" ht="15.75">
      <c r="E190" s="18"/>
      <c r="F190" s="18"/>
      <c r="H190" s="18"/>
    </row>
    <row r="191" spans="5:8" ht="15.75">
      <c r="E191" s="18"/>
      <c r="F191" s="18"/>
      <c r="H191" s="18"/>
    </row>
    <row r="192" spans="5:8" ht="15.75">
      <c r="E192" s="18"/>
      <c r="F192" s="18"/>
      <c r="H192" s="18"/>
    </row>
    <row r="193" spans="5:8" ht="15.75">
      <c r="E193" s="18"/>
      <c r="F193" s="18"/>
      <c r="H193" s="18"/>
    </row>
    <row r="194" spans="5:8" ht="15.75">
      <c r="E194" s="18"/>
      <c r="F194" s="18"/>
      <c r="H194" s="18"/>
    </row>
    <row r="195" spans="5:8" ht="15.75">
      <c r="E195" s="18"/>
      <c r="F195" s="18"/>
      <c r="H195" s="18"/>
    </row>
    <row r="196" spans="5:8" ht="15.75">
      <c r="E196" s="18"/>
      <c r="F196" s="18"/>
      <c r="H196" s="18"/>
    </row>
    <row r="197" spans="5:8" ht="15.75">
      <c r="E197" s="18"/>
      <c r="F197" s="18"/>
      <c r="H197" s="18"/>
    </row>
    <row r="198" spans="5:8" ht="15.75">
      <c r="E198" s="18"/>
      <c r="F198" s="18"/>
      <c r="H198" s="18"/>
    </row>
    <row r="199" spans="5:8" ht="15.75">
      <c r="E199" s="18"/>
      <c r="F199" s="18"/>
      <c r="H199" s="18"/>
    </row>
    <row r="200" spans="5:8" ht="15.75">
      <c r="E200" s="18"/>
      <c r="F200" s="18"/>
      <c r="H200" s="18"/>
    </row>
    <row r="201" spans="5:8" ht="15.75">
      <c r="E201" s="18"/>
      <c r="F201" s="18"/>
      <c r="H201" s="18"/>
    </row>
    <row r="202" spans="5:8" ht="15.75">
      <c r="E202" s="18"/>
      <c r="F202" s="18"/>
      <c r="H202" s="18"/>
    </row>
    <row r="203" spans="5:8" ht="15.75">
      <c r="E203" s="18"/>
      <c r="F203" s="18"/>
      <c r="H203" s="18"/>
    </row>
    <row r="204" spans="5:8" ht="15.75">
      <c r="E204" s="18"/>
      <c r="F204" s="18"/>
      <c r="H204" s="18"/>
    </row>
    <row r="205" spans="5:8" ht="15.75">
      <c r="E205" s="18"/>
      <c r="F205" s="18"/>
      <c r="H205" s="18"/>
    </row>
    <row r="206" spans="5:8" ht="15.75">
      <c r="E206" s="18"/>
      <c r="F206" s="18"/>
      <c r="H206" s="18"/>
    </row>
    <row r="207" spans="5:8" ht="15.75">
      <c r="E207" s="18"/>
      <c r="F207" s="18"/>
      <c r="H207" s="18"/>
    </row>
    <row r="208" spans="5:8" ht="15.75">
      <c r="E208" s="18"/>
      <c r="F208" s="18"/>
      <c r="H208" s="18"/>
    </row>
    <row r="209" spans="5:8" ht="15.75">
      <c r="E209" s="18"/>
      <c r="F209" s="18"/>
      <c r="H209" s="18"/>
    </row>
    <row r="210" spans="5:8" ht="15.75">
      <c r="E210" s="18"/>
      <c r="F210" s="18"/>
      <c r="H210" s="18"/>
    </row>
    <row r="211" spans="5:8" ht="15.75">
      <c r="E211" s="18"/>
      <c r="F211" s="18"/>
      <c r="H211" s="18"/>
    </row>
    <row r="212" spans="5:8" ht="15.75">
      <c r="E212" s="18"/>
      <c r="F212" s="18"/>
      <c r="H212" s="18"/>
    </row>
    <row r="213" spans="5:8" ht="15.75">
      <c r="E213" s="18"/>
      <c r="F213" s="18"/>
      <c r="H213" s="18"/>
    </row>
    <row r="214" spans="5:8" ht="15.75">
      <c r="E214" s="18"/>
      <c r="F214" s="18"/>
      <c r="H214" s="18"/>
    </row>
    <row r="215" spans="5:8" ht="15.75">
      <c r="E215" s="18"/>
      <c r="F215" s="18"/>
      <c r="H215" s="18"/>
    </row>
    <row r="216" spans="5:8" ht="15.75">
      <c r="E216" s="18"/>
      <c r="F216" s="18"/>
      <c r="H216" s="18"/>
    </row>
    <row r="217" spans="5:8" ht="15.75">
      <c r="E217" s="18"/>
      <c r="F217" s="18"/>
      <c r="H217" s="18"/>
    </row>
    <row r="218" spans="5:8" ht="15.75">
      <c r="E218" s="18"/>
      <c r="F218" s="18"/>
      <c r="H218" s="18"/>
    </row>
    <row r="219" spans="5:8" ht="15.75">
      <c r="E219" s="18"/>
      <c r="F219" s="18"/>
      <c r="H219" s="18"/>
    </row>
    <row r="220" spans="5:8" ht="15.75">
      <c r="E220" s="18"/>
      <c r="F220" s="18"/>
      <c r="H220" s="18"/>
    </row>
    <row r="221" spans="5:8" ht="15.75">
      <c r="E221" s="18"/>
      <c r="F221" s="18"/>
      <c r="H221" s="18"/>
    </row>
    <row r="222" spans="5:8" ht="15.75">
      <c r="E222" s="18"/>
      <c r="F222" s="18"/>
      <c r="H222" s="18"/>
    </row>
    <row r="223" spans="5:8" ht="15.75">
      <c r="E223" s="18"/>
      <c r="F223" s="18"/>
      <c r="H223" s="18"/>
    </row>
    <row r="224" spans="5:8" ht="15.75">
      <c r="E224" s="18"/>
      <c r="F224" s="18"/>
      <c r="H224" s="18"/>
    </row>
    <row r="225" spans="5:8" ht="15.75">
      <c r="E225" s="18"/>
      <c r="F225" s="18"/>
      <c r="H225" s="18"/>
    </row>
    <row r="226" spans="5:8" ht="15.75">
      <c r="E226" s="18"/>
      <c r="F226" s="18"/>
      <c r="H226" s="18"/>
    </row>
    <row r="227" spans="5:8" ht="15.75">
      <c r="E227" s="18"/>
      <c r="F227" s="18"/>
      <c r="H227" s="18"/>
    </row>
    <row r="228" spans="5:8" ht="15.75">
      <c r="E228" s="18"/>
      <c r="F228" s="18"/>
      <c r="H228" s="18"/>
    </row>
    <row r="229" spans="5:8" ht="15.75">
      <c r="E229" s="18"/>
      <c r="F229" s="18"/>
      <c r="H229" s="18"/>
    </row>
    <row r="230" spans="5:8" ht="15.75">
      <c r="E230" s="18"/>
      <c r="F230" s="18"/>
      <c r="H230" s="18"/>
    </row>
    <row r="231" spans="5:8" ht="15.75">
      <c r="E231" s="18"/>
      <c r="F231" s="18"/>
      <c r="H231" s="18"/>
    </row>
    <row r="232" spans="5:8" ht="15.75">
      <c r="E232" s="18"/>
      <c r="F232" s="18"/>
      <c r="H232" s="18"/>
    </row>
    <row r="233" spans="5:8" ht="15.75">
      <c r="E233" s="18"/>
      <c r="F233" s="18"/>
      <c r="H233" s="18"/>
    </row>
    <row r="234" spans="5:8" ht="15.75">
      <c r="E234" s="18"/>
      <c r="F234" s="18"/>
      <c r="H234" s="18"/>
    </row>
    <row r="235" spans="5:8" ht="15.75">
      <c r="E235" s="18"/>
      <c r="F235" s="18"/>
      <c r="H235" s="18"/>
    </row>
    <row r="236" spans="5:8" ht="15.75">
      <c r="E236" s="18"/>
      <c r="F236" s="18"/>
      <c r="H236" s="18"/>
    </row>
    <row r="237" spans="5:8" ht="15.75">
      <c r="E237" s="18"/>
      <c r="F237" s="18"/>
      <c r="H237" s="18"/>
    </row>
    <row r="238" spans="5:8" ht="15.75">
      <c r="E238" s="18"/>
      <c r="F238" s="18"/>
      <c r="H238" s="18"/>
    </row>
    <row r="239" spans="5:8" ht="15.75">
      <c r="E239" s="18"/>
      <c r="F239" s="18"/>
      <c r="H239" s="18"/>
    </row>
    <row r="240" spans="5:8" ht="15.75">
      <c r="E240" s="18"/>
      <c r="F240" s="18"/>
      <c r="H240" s="18"/>
    </row>
    <row r="241" spans="5:8" ht="15.75">
      <c r="E241" s="18"/>
      <c r="F241" s="18"/>
      <c r="H241" s="18"/>
    </row>
    <row r="242" spans="5:8" ht="15.75">
      <c r="E242" s="18"/>
      <c r="F242" s="18"/>
      <c r="H242" s="18"/>
    </row>
    <row r="243" spans="5:8" ht="15.75">
      <c r="E243" s="18"/>
      <c r="F243" s="18"/>
      <c r="H243" s="18"/>
    </row>
    <row r="244" spans="5:8" ht="15.75">
      <c r="E244" s="18"/>
      <c r="F244" s="18"/>
      <c r="H244" s="18"/>
    </row>
    <row r="245" spans="5:8" ht="15.75">
      <c r="E245" s="18"/>
      <c r="F245" s="18"/>
      <c r="H245" s="18"/>
    </row>
    <row r="246" spans="5:8" ht="15.75">
      <c r="E246" s="18"/>
      <c r="F246" s="18"/>
      <c r="H246" s="18"/>
    </row>
    <row r="247" spans="5:8" ht="15.75">
      <c r="E247" s="18"/>
      <c r="F247" s="18"/>
      <c r="H247" s="18"/>
    </row>
    <row r="248" spans="5:8" ht="15.75">
      <c r="E248" s="18"/>
      <c r="F248" s="18"/>
      <c r="H248" s="18"/>
    </row>
    <row r="249" spans="5:8" ht="15.75">
      <c r="E249" s="18"/>
      <c r="F249" s="18"/>
      <c r="H249" s="18"/>
    </row>
    <row r="250" spans="5:8" ht="15.75">
      <c r="E250" s="18"/>
      <c r="F250" s="18"/>
      <c r="H250" s="18"/>
    </row>
    <row r="251" spans="5:8" ht="15.75">
      <c r="E251" s="18"/>
      <c r="F251" s="18"/>
      <c r="H251" s="18"/>
    </row>
    <row r="252" spans="5:8" ht="15.75">
      <c r="E252" s="18"/>
      <c r="F252" s="18"/>
      <c r="H252" s="18"/>
    </row>
    <row r="253" spans="5:8" ht="15.75">
      <c r="E253" s="18"/>
      <c r="F253" s="18"/>
      <c r="H253" s="18"/>
    </row>
    <row r="254" spans="5:8" ht="15.75">
      <c r="E254" s="18"/>
      <c r="F254" s="18"/>
      <c r="H254" s="18"/>
    </row>
    <row r="255" spans="5:8" ht="15.75">
      <c r="E255" s="18"/>
      <c r="F255" s="18"/>
      <c r="H255" s="18"/>
    </row>
    <row r="256" spans="5:8" ht="15.75">
      <c r="E256" s="18"/>
      <c r="F256" s="18"/>
      <c r="H256" s="18"/>
    </row>
    <row r="257" spans="5:8" ht="15.75">
      <c r="E257" s="18"/>
      <c r="F257" s="18"/>
      <c r="H257" s="18"/>
    </row>
    <row r="258" spans="5:8" ht="15.75">
      <c r="E258" s="18"/>
      <c r="F258" s="18"/>
      <c r="H258" s="18"/>
    </row>
    <row r="259" spans="5:8" ht="15.75">
      <c r="E259" s="18"/>
      <c r="F259" s="18"/>
      <c r="H259" s="18"/>
    </row>
    <row r="260" spans="5:8" ht="15.75">
      <c r="E260" s="18"/>
      <c r="F260" s="18"/>
      <c r="H260" s="18"/>
    </row>
    <row r="261" spans="5:8" ht="15.75">
      <c r="E261" s="18"/>
      <c r="F261" s="18"/>
      <c r="H261" s="18"/>
    </row>
    <row r="262" spans="5:8" ht="15.75">
      <c r="E262" s="18"/>
      <c r="F262" s="18"/>
      <c r="H262" s="18"/>
    </row>
    <row r="263" spans="5:8" ht="15.75">
      <c r="E263" s="18"/>
      <c r="F263" s="18"/>
      <c r="H263" s="18"/>
    </row>
    <row r="264" spans="5:8" ht="15.75">
      <c r="E264" s="18"/>
      <c r="F264" s="18"/>
      <c r="H264" s="18"/>
    </row>
    <row r="265" spans="5:8" ht="15.75">
      <c r="E265" s="18"/>
      <c r="F265" s="18"/>
      <c r="H265" s="18"/>
    </row>
    <row r="266" spans="5:8" ht="15.75">
      <c r="E266" s="18"/>
      <c r="F266" s="18"/>
      <c r="H266" s="18"/>
    </row>
    <row r="267" spans="5:8" ht="15.75">
      <c r="E267" s="18"/>
      <c r="F267" s="18"/>
      <c r="H267" s="18"/>
    </row>
    <row r="268" spans="5:8" ht="15.75">
      <c r="E268" s="18"/>
      <c r="F268" s="18"/>
      <c r="H268" s="18"/>
    </row>
    <row r="269" spans="5:8" ht="15.75">
      <c r="E269" s="18"/>
      <c r="F269" s="18"/>
      <c r="H269" s="18"/>
    </row>
    <row r="270" spans="5:8" ht="15.75">
      <c r="E270" s="18"/>
      <c r="F270" s="18"/>
      <c r="H270" s="18"/>
    </row>
    <row r="271" spans="5:8" ht="15.75">
      <c r="E271" s="18"/>
      <c r="F271" s="18"/>
      <c r="H271" s="18"/>
    </row>
    <row r="272" spans="5:8" ht="15.75">
      <c r="E272" s="18"/>
      <c r="F272" s="18"/>
      <c r="H272" s="18"/>
    </row>
    <row r="273" spans="5:8" ht="15.75">
      <c r="E273" s="18"/>
      <c r="F273" s="18"/>
      <c r="H273" s="18"/>
    </row>
    <row r="274" spans="5:8" ht="15.75">
      <c r="E274" s="18"/>
      <c r="F274" s="18"/>
      <c r="H274" s="18"/>
    </row>
    <row r="275" spans="5:8" ht="15.75">
      <c r="E275" s="18"/>
      <c r="F275" s="18"/>
      <c r="H275" s="18"/>
    </row>
    <row r="276" spans="5:8" ht="15.75">
      <c r="E276" s="18"/>
      <c r="F276" s="18"/>
      <c r="H276" s="18"/>
    </row>
    <row r="277" spans="5:8" ht="15.75">
      <c r="E277" s="18"/>
      <c r="F277" s="18"/>
      <c r="H277" s="18"/>
    </row>
    <row r="278" spans="5:8" ht="15.75">
      <c r="E278" s="18"/>
      <c r="F278" s="18"/>
      <c r="H278" s="18"/>
    </row>
    <row r="279" spans="5:8" ht="15.75">
      <c r="E279" s="18"/>
      <c r="F279" s="18"/>
      <c r="H279" s="18"/>
    </row>
    <row r="280" spans="5:8" ht="15.75">
      <c r="E280" s="18"/>
      <c r="F280" s="18"/>
      <c r="H280" s="18"/>
    </row>
    <row r="281" spans="5:8" ht="15.75">
      <c r="E281" s="18"/>
      <c r="F281" s="18"/>
      <c r="H281" s="18"/>
    </row>
    <row r="282" spans="5:8" ht="15.75">
      <c r="E282" s="18"/>
      <c r="F282" s="18"/>
      <c r="H282" s="18"/>
    </row>
    <row r="283" spans="5:8" ht="15.75">
      <c r="E283" s="18"/>
      <c r="F283" s="18"/>
      <c r="H283" s="18"/>
    </row>
    <row r="284" spans="5:8" ht="15.75">
      <c r="E284" s="18"/>
      <c r="F284" s="18"/>
      <c r="H284" s="18"/>
    </row>
    <row r="285" spans="5:8" ht="15.75">
      <c r="E285" s="18"/>
      <c r="F285" s="18"/>
      <c r="H285" s="18"/>
    </row>
    <row r="286" spans="5:8" ht="15.75">
      <c r="E286" s="18"/>
      <c r="F286" s="18"/>
      <c r="H286" s="18"/>
    </row>
    <row r="287" spans="5:8" ht="15.75">
      <c r="E287" s="18"/>
      <c r="F287" s="18"/>
      <c r="H287" s="18"/>
    </row>
    <row r="288" spans="5:8" ht="15.75">
      <c r="E288" s="18"/>
      <c r="F288" s="18"/>
      <c r="H288" s="18"/>
    </row>
    <row r="289" spans="5:8" ht="15.75">
      <c r="E289" s="18"/>
      <c r="F289" s="18"/>
      <c r="H289" s="18"/>
    </row>
    <row r="290" spans="5:8" ht="15.75">
      <c r="E290" s="18"/>
      <c r="F290" s="18"/>
      <c r="H290" s="18"/>
    </row>
    <row r="291" spans="5:8" ht="15.75">
      <c r="E291" s="18"/>
      <c r="F291" s="18"/>
      <c r="H291" s="18"/>
    </row>
    <row r="292" spans="5:8" ht="15.75">
      <c r="E292" s="18"/>
      <c r="F292" s="18"/>
      <c r="H292" s="18"/>
    </row>
    <row r="293" spans="5:8" ht="15.75">
      <c r="E293" s="18"/>
      <c r="F293" s="18"/>
      <c r="H293" s="18"/>
    </row>
    <row r="294" spans="5:8" ht="15.75">
      <c r="E294" s="18"/>
      <c r="F294" s="18"/>
      <c r="H294" s="18"/>
    </row>
    <row r="295" spans="5:8" ht="15.75">
      <c r="E295" s="18"/>
      <c r="F295" s="18"/>
      <c r="H295" s="18"/>
    </row>
    <row r="296" spans="5:8" ht="15.75">
      <c r="E296" s="18"/>
      <c r="F296" s="18"/>
      <c r="H296" s="18"/>
    </row>
    <row r="297" spans="5:8" ht="15.75">
      <c r="E297" s="18"/>
      <c r="F297" s="18"/>
      <c r="H297" s="18"/>
    </row>
    <row r="298" spans="5:8" ht="15.75">
      <c r="E298" s="18"/>
      <c r="F298" s="18"/>
      <c r="H298" s="18"/>
    </row>
    <row r="299" spans="5:8" ht="15.75">
      <c r="E299" s="18"/>
      <c r="F299" s="18"/>
      <c r="H299" s="18"/>
    </row>
    <row r="300" spans="5:8" ht="15.75">
      <c r="E300" s="18"/>
      <c r="F300" s="18"/>
      <c r="H300" s="18"/>
    </row>
    <row r="301" spans="5:8" ht="15.75">
      <c r="E301" s="18"/>
      <c r="F301" s="18"/>
      <c r="H301" s="18"/>
    </row>
    <row r="302" spans="5:8" ht="15.75">
      <c r="E302" s="18"/>
      <c r="F302" s="18"/>
      <c r="H302" s="18"/>
    </row>
    <row r="303" spans="5:8" ht="15.75">
      <c r="E303" s="18"/>
      <c r="F303" s="18"/>
      <c r="H303" s="18"/>
    </row>
    <row r="304" spans="5:8" ht="15.75">
      <c r="E304" s="18"/>
      <c r="F304" s="18"/>
      <c r="H304" s="18"/>
    </row>
    <row r="305" spans="5:8" ht="15.75">
      <c r="E305" s="18"/>
      <c r="F305" s="18"/>
      <c r="H305" s="18"/>
    </row>
    <row r="306" spans="5:8" ht="15.75">
      <c r="E306" s="18"/>
      <c r="F306" s="18"/>
      <c r="H306" s="18"/>
    </row>
    <row r="307" spans="5:8" ht="15.75">
      <c r="E307" s="18"/>
      <c r="F307" s="18"/>
      <c r="H307" s="18"/>
    </row>
    <row r="308" spans="5:8" ht="15.75">
      <c r="E308" s="18"/>
      <c r="F308" s="18"/>
      <c r="H308" s="18"/>
    </row>
    <row r="309" spans="5:8" ht="15.75">
      <c r="E309" s="18"/>
      <c r="F309" s="18"/>
      <c r="H309" s="18"/>
    </row>
    <row r="310" spans="5:8" ht="15.75">
      <c r="E310" s="18"/>
      <c r="F310" s="18"/>
      <c r="H310" s="18"/>
    </row>
    <row r="311" spans="5:8" ht="15.75">
      <c r="E311" s="18"/>
      <c r="F311" s="18"/>
      <c r="H311" s="18"/>
    </row>
    <row r="312" spans="5:8" ht="15.75">
      <c r="E312" s="18"/>
      <c r="F312" s="18"/>
      <c r="H312" s="18"/>
    </row>
    <row r="313" spans="5:8" ht="15.75">
      <c r="E313" s="18"/>
      <c r="F313" s="18"/>
      <c r="H313" s="18"/>
    </row>
    <row r="314" spans="5:8" ht="15.75">
      <c r="E314" s="18"/>
      <c r="F314" s="18"/>
      <c r="H314" s="18"/>
    </row>
    <row r="315" spans="5:8" ht="15.75">
      <c r="E315" s="18"/>
      <c r="F315" s="18"/>
      <c r="H315" s="18"/>
    </row>
    <row r="316" spans="5:8" ht="15.75">
      <c r="E316" s="18"/>
      <c r="F316" s="18"/>
      <c r="H316" s="18"/>
    </row>
    <row r="317" spans="5:8" ht="15.75">
      <c r="E317" s="18"/>
      <c r="F317" s="18"/>
      <c r="H317" s="18"/>
    </row>
    <row r="318" spans="5:8" ht="15.75">
      <c r="E318" s="18"/>
      <c r="F318" s="18"/>
      <c r="H318" s="18"/>
    </row>
    <row r="319" spans="5:8" ht="15.75">
      <c r="E319" s="18"/>
      <c r="F319" s="18"/>
      <c r="H319" s="18"/>
    </row>
    <row r="320" spans="5:8" ht="15.75">
      <c r="E320" s="18"/>
      <c r="F320" s="18"/>
      <c r="H320" s="18"/>
    </row>
    <row r="321" spans="5:8" ht="15.75">
      <c r="E321" s="18"/>
      <c r="F321" s="18"/>
      <c r="H321" s="18"/>
    </row>
    <row r="322" spans="5:8" ht="15.75">
      <c r="E322" s="18"/>
      <c r="F322" s="18"/>
      <c r="H322" s="18"/>
    </row>
    <row r="323" spans="5:8" ht="15.75">
      <c r="E323" s="18"/>
      <c r="F323" s="18"/>
      <c r="H323" s="18"/>
    </row>
    <row r="324" spans="5:8" ht="15.75">
      <c r="E324" s="18"/>
      <c r="F324" s="18"/>
      <c r="H324" s="18"/>
    </row>
    <row r="325" spans="5:8" ht="15.75">
      <c r="E325" s="18"/>
      <c r="F325" s="18"/>
      <c r="H325" s="18"/>
    </row>
    <row r="326" spans="5:8" ht="15.75">
      <c r="E326" s="18"/>
      <c r="F326" s="18"/>
      <c r="H326" s="18"/>
    </row>
    <row r="327" spans="5:8" ht="15.75">
      <c r="E327" s="18"/>
      <c r="F327" s="18"/>
      <c r="H327" s="18"/>
    </row>
    <row r="328" spans="5:8" ht="15.75">
      <c r="E328" s="18"/>
      <c r="F328" s="18"/>
      <c r="H328" s="18"/>
    </row>
    <row r="329" spans="5:8" ht="15.75">
      <c r="E329" s="18"/>
      <c r="F329" s="18"/>
      <c r="H329" s="18"/>
    </row>
    <row r="330" spans="5:8" ht="15.75">
      <c r="E330" s="18"/>
      <c r="F330" s="18"/>
      <c r="H330" s="18"/>
    </row>
    <row r="331" spans="5:8" ht="15.75">
      <c r="E331" s="18"/>
      <c r="F331" s="18"/>
      <c r="H331" s="18"/>
    </row>
    <row r="332" spans="5:8" ht="15.75">
      <c r="E332" s="18"/>
      <c r="F332" s="18"/>
      <c r="H332" s="18"/>
    </row>
    <row r="333" spans="5:8" ht="15.75">
      <c r="E333" s="18"/>
      <c r="F333" s="18"/>
      <c r="H333" s="18"/>
    </row>
    <row r="334" spans="5:8" ht="15.75">
      <c r="E334" s="18"/>
      <c r="F334" s="18"/>
      <c r="H334" s="18"/>
    </row>
    <row r="335" spans="5:8" ht="15.75">
      <c r="E335" s="18"/>
      <c r="F335" s="18"/>
      <c r="H335" s="18"/>
    </row>
    <row r="336" spans="5:8" ht="15.75">
      <c r="E336" s="18"/>
      <c r="F336" s="18"/>
      <c r="H336" s="18"/>
    </row>
    <row r="337" spans="5:8" ht="15.75">
      <c r="E337" s="18"/>
      <c r="F337" s="18"/>
      <c r="H337" s="18"/>
    </row>
    <row r="338" spans="5:8" ht="15.75">
      <c r="E338" s="18"/>
      <c r="F338" s="18"/>
      <c r="H338" s="18"/>
    </row>
    <row r="339" spans="5:8" ht="15.75">
      <c r="E339" s="18"/>
      <c r="F339" s="18"/>
      <c r="H339" s="18"/>
    </row>
    <row r="340" spans="5:8" ht="15.75">
      <c r="E340" s="18"/>
      <c r="F340" s="18"/>
      <c r="H340" s="18"/>
    </row>
    <row r="341" spans="5:8" ht="15.75">
      <c r="E341" s="18"/>
      <c r="F341" s="18"/>
      <c r="H341" s="18"/>
    </row>
    <row r="342" spans="5:8" ht="15.75">
      <c r="E342" s="18"/>
      <c r="F342" s="18"/>
      <c r="H342" s="18"/>
    </row>
    <row r="343" spans="5:8" ht="15.75">
      <c r="E343" s="18"/>
      <c r="F343" s="18"/>
      <c r="H343" s="18"/>
    </row>
    <row r="344" spans="5:8" ht="15.75">
      <c r="E344" s="18"/>
      <c r="F344" s="18"/>
      <c r="H344" s="18"/>
    </row>
    <row r="345" spans="5:8" ht="15.75">
      <c r="E345" s="18"/>
      <c r="F345" s="18"/>
      <c r="H345" s="18"/>
    </row>
    <row r="346" spans="5:8" ht="15.75">
      <c r="E346" s="18"/>
      <c r="F346" s="18"/>
      <c r="H346" s="18"/>
    </row>
    <row r="347" spans="5:8" ht="15.75">
      <c r="E347" s="18"/>
      <c r="F347" s="18"/>
      <c r="H347" s="18"/>
    </row>
    <row r="348" spans="5:8" ht="15.75">
      <c r="E348" s="18"/>
      <c r="F348" s="18"/>
      <c r="H348" s="18"/>
    </row>
    <row r="349" spans="5:8" ht="15.75">
      <c r="E349" s="18"/>
      <c r="F349" s="18"/>
      <c r="H349" s="18"/>
    </row>
    <row r="350" spans="5:8" ht="15.75">
      <c r="E350" s="18"/>
      <c r="F350" s="18"/>
      <c r="H350" s="18"/>
    </row>
    <row r="351" spans="5:8" ht="15.75">
      <c r="E351" s="18"/>
      <c r="F351" s="18"/>
      <c r="H351" s="18"/>
    </row>
    <row r="352" spans="5:8" ht="15.75">
      <c r="E352" s="18"/>
      <c r="F352" s="18"/>
      <c r="H352" s="18"/>
    </row>
    <row r="353" spans="5:8" ht="15.75">
      <c r="E353" s="18"/>
      <c r="F353" s="18"/>
      <c r="H353" s="18"/>
    </row>
    <row r="354" spans="5:8" ht="15.75">
      <c r="E354" s="18"/>
      <c r="F354" s="18"/>
      <c r="H354" s="18"/>
    </row>
    <row r="355" spans="5:8" ht="15.75">
      <c r="E355" s="18"/>
      <c r="F355" s="18"/>
      <c r="H355" s="18"/>
    </row>
    <row r="356" spans="5:8" ht="15.75">
      <c r="E356" s="18"/>
      <c r="F356" s="18"/>
      <c r="H356" s="18"/>
    </row>
    <row r="357" spans="5:8" ht="15.75">
      <c r="E357" s="18"/>
      <c r="F357" s="18"/>
      <c r="H357" s="18"/>
    </row>
    <row r="358" spans="5:8" ht="15.75">
      <c r="E358" s="18"/>
      <c r="F358" s="18"/>
      <c r="H358" s="18"/>
    </row>
    <row r="359" spans="5:8" ht="15.75">
      <c r="E359" s="18"/>
      <c r="F359" s="18"/>
      <c r="H359" s="18"/>
    </row>
    <row r="360" spans="5:8" ht="15.75">
      <c r="E360" s="18"/>
      <c r="F360" s="18"/>
      <c r="H360" s="18"/>
    </row>
    <row r="361" spans="5:8" ht="15.75">
      <c r="E361" s="18"/>
      <c r="F361" s="18"/>
      <c r="H361" s="18"/>
    </row>
    <row r="362" spans="5:8" ht="15.75">
      <c r="E362" s="18"/>
      <c r="F362" s="18"/>
      <c r="H362" s="18"/>
    </row>
    <row r="363" spans="5:8" ht="15.75">
      <c r="E363" s="18"/>
      <c r="F363" s="18"/>
      <c r="H363" s="18"/>
    </row>
    <row r="364" spans="5:8" ht="15.75">
      <c r="E364" s="18"/>
      <c r="F364" s="18"/>
      <c r="H364" s="18"/>
    </row>
    <row r="365" spans="5:8" ht="15.75">
      <c r="E365" s="18"/>
      <c r="F365" s="18"/>
      <c r="H365" s="18"/>
    </row>
    <row r="366" spans="5:8" ht="15.75">
      <c r="E366" s="18"/>
      <c r="F366" s="18"/>
      <c r="H366" s="18"/>
    </row>
    <row r="367" spans="5:8" ht="15.75">
      <c r="E367" s="18"/>
      <c r="F367" s="18"/>
      <c r="H367" s="18"/>
    </row>
    <row r="368" spans="5:8" ht="15.75">
      <c r="E368" s="18"/>
      <c r="F368" s="18"/>
      <c r="H368" s="18"/>
    </row>
    <row r="369" spans="5:8" ht="15.75">
      <c r="E369" s="18"/>
      <c r="F369" s="18"/>
      <c r="H369" s="18"/>
    </row>
    <row r="370" spans="5:8" ht="15.75">
      <c r="E370" s="18"/>
      <c r="F370" s="18"/>
      <c r="H370" s="18"/>
    </row>
    <row r="371" spans="5:8" ht="15.75">
      <c r="E371" s="18"/>
      <c r="F371" s="18"/>
      <c r="H371" s="18"/>
    </row>
    <row r="372" spans="5:8" ht="15.75">
      <c r="E372" s="18"/>
      <c r="F372" s="18"/>
      <c r="H372" s="18"/>
    </row>
    <row r="373" spans="5:8" ht="15.75">
      <c r="E373" s="18"/>
      <c r="F373" s="18"/>
      <c r="H373" s="18"/>
    </row>
    <row r="374" spans="5:8" ht="15.75">
      <c r="E374" s="18"/>
      <c r="F374" s="18"/>
      <c r="H374" s="18"/>
    </row>
    <row r="375" spans="5:8" ht="15.75">
      <c r="E375" s="18"/>
      <c r="F375" s="18"/>
      <c r="H375" s="18"/>
    </row>
    <row r="376" spans="5:8" ht="15.75">
      <c r="E376" s="18"/>
      <c r="F376" s="18"/>
      <c r="H376" s="18"/>
    </row>
    <row r="377" spans="5:8" ht="15.75">
      <c r="E377" s="18"/>
      <c r="F377" s="18"/>
      <c r="H377" s="18"/>
    </row>
    <row r="378" spans="5:8" ht="15.75">
      <c r="E378" s="18"/>
      <c r="F378" s="18"/>
      <c r="H378" s="18"/>
    </row>
    <row r="379" spans="5:8" ht="15.75">
      <c r="E379" s="18"/>
      <c r="F379" s="18"/>
      <c r="H379" s="18"/>
    </row>
    <row r="380" spans="5:8" ht="15.75">
      <c r="E380" s="18"/>
      <c r="F380" s="18"/>
      <c r="H380" s="18"/>
    </row>
    <row r="381" spans="5:8" ht="15.75">
      <c r="E381" s="18"/>
      <c r="F381" s="18"/>
      <c r="H381" s="18"/>
    </row>
    <row r="382" spans="5:8" ht="15.75">
      <c r="E382" s="18"/>
      <c r="F382" s="18"/>
      <c r="H382" s="18"/>
    </row>
    <row r="383" spans="5:8" ht="15.75">
      <c r="E383" s="18"/>
      <c r="F383" s="18"/>
      <c r="H383" s="18"/>
    </row>
    <row r="384" spans="5:8" ht="15.75">
      <c r="E384" s="18"/>
      <c r="F384" s="18"/>
      <c r="H384" s="18"/>
    </row>
    <row r="385" spans="5:8" ht="15.75">
      <c r="E385" s="18"/>
      <c r="F385" s="18"/>
      <c r="H385" s="18"/>
    </row>
    <row r="386" spans="5:8" ht="15.75">
      <c r="E386" s="18"/>
      <c r="F386" s="18"/>
      <c r="H386" s="18"/>
    </row>
    <row r="387" spans="5:8" ht="15.75">
      <c r="E387" s="18"/>
      <c r="F387" s="18"/>
      <c r="H387" s="18"/>
    </row>
    <row r="388" spans="5:8" ht="15.75">
      <c r="E388" s="18"/>
      <c r="F388" s="18"/>
      <c r="H388" s="18"/>
    </row>
    <row r="389" spans="5:8" ht="15.75">
      <c r="E389" s="18"/>
      <c r="F389" s="18"/>
      <c r="H389" s="18"/>
    </row>
    <row r="390" spans="5:8" ht="15.75">
      <c r="E390" s="18"/>
      <c r="F390" s="18"/>
      <c r="H390" s="18"/>
    </row>
    <row r="391" spans="5:8" ht="15.75">
      <c r="E391" s="18"/>
      <c r="F391" s="18"/>
      <c r="H391" s="18"/>
    </row>
    <row r="392" spans="5:8" ht="15.75">
      <c r="E392" s="18"/>
      <c r="F392" s="18"/>
      <c r="H392" s="18"/>
    </row>
    <row r="393" spans="5:8" ht="15.75">
      <c r="E393" s="18"/>
      <c r="F393" s="18"/>
      <c r="H393" s="18"/>
    </row>
    <row r="394" spans="5:8" ht="15.75">
      <c r="E394" s="18"/>
      <c r="F394" s="18"/>
      <c r="H394" s="18"/>
    </row>
    <row r="395" spans="5:8" ht="15.75">
      <c r="E395" s="18"/>
      <c r="F395" s="18"/>
      <c r="H395" s="18"/>
    </row>
    <row r="396" spans="5:8" ht="15.75">
      <c r="E396" s="18"/>
      <c r="F396" s="18"/>
      <c r="H396" s="18"/>
    </row>
    <row r="397" spans="5:8" ht="15.75">
      <c r="E397" s="18"/>
      <c r="F397" s="18"/>
      <c r="H397" s="18"/>
    </row>
    <row r="398" spans="5:8" ht="15.75">
      <c r="E398" s="18"/>
      <c r="F398" s="18"/>
      <c r="H398" s="18"/>
    </row>
    <row r="399" spans="5:8" ht="15.75">
      <c r="E399" s="18"/>
      <c r="F399" s="18"/>
      <c r="H399" s="18"/>
    </row>
    <row r="400" spans="5:8" ht="15.75">
      <c r="E400" s="18"/>
      <c r="F400" s="18"/>
      <c r="H400" s="18"/>
    </row>
    <row r="401" spans="5:8" ht="15.75">
      <c r="E401" s="18"/>
      <c r="F401" s="18"/>
      <c r="H401" s="18"/>
    </row>
    <row r="402" spans="5:8" ht="15.75">
      <c r="E402" s="18"/>
      <c r="F402" s="18"/>
      <c r="H402" s="18"/>
    </row>
    <row r="403" spans="5:8" ht="15.75">
      <c r="E403" s="18"/>
      <c r="F403" s="18"/>
      <c r="H403" s="18"/>
    </row>
    <row r="404" spans="5:8" ht="15.75">
      <c r="E404" s="18"/>
      <c r="F404" s="18"/>
      <c r="H404" s="18"/>
    </row>
    <row r="405" spans="5:8" ht="15.75">
      <c r="E405" s="18"/>
      <c r="F405" s="18"/>
      <c r="H405" s="18"/>
    </row>
    <row r="406" spans="5:8" ht="15.75">
      <c r="E406" s="18"/>
      <c r="F406" s="18"/>
      <c r="H406" s="18"/>
    </row>
    <row r="407" spans="5:8" ht="15.75">
      <c r="E407" s="18"/>
      <c r="F407" s="18"/>
      <c r="H407" s="18"/>
    </row>
    <row r="408" spans="5:8" ht="15.75">
      <c r="E408" s="18"/>
      <c r="F408" s="18"/>
      <c r="H408" s="18"/>
    </row>
    <row r="409" spans="5:8" ht="15.75">
      <c r="E409" s="18"/>
      <c r="F409" s="18"/>
      <c r="H409" s="18"/>
    </row>
    <row r="410" spans="5:8" ht="15.75">
      <c r="E410" s="18"/>
      <c r="F410" s="18"/>
      <c r="H410" s="18"/>
    </row>
    <row r="411" spans="5:8" ht="15.75">
      <c r="E411" s="18"/>
      <c r="F411" s="18"/>
      <c r="H411" s="18"/>
    </row>
    <row r="412" spans="5:8" ht="15.75">
      <c r="E412" s="18"/>
      <c r="F412" s="18"/>
      <c r="H412" s="18"/>
    </row>
    <row r="413" spans="5:8" ht="15.75">
      <c r="E413" s="18"/>
      <c r="F413" s="18"/>
      <c r="H413" s="18"/>
    </row>
    <row r="414" spans="5:8" ht="15.75">
      <c r="E414" s="18"/>
      <c r="F414" s="18"/>
      <c r="H414" s="18"/>
    </row>
    <row r="415" spans="5:8" ht="15.75">
      <c r="E415" s="18"/>
      <c r="F415" s="18"/>
      <c r="H415" s="18"/>
    </row>
    <row r="416" spans="5:8" ht="15.75">
      <c r="E416" s="18"/>
      <c r="F416" s="18"/>
      <c r="H416" s="18"/>
    </row>
    <row r="417" spans="5:8" ht="15.75">
      <c r="E417" s="18"/>
      <c r="F417" s="18"/>
      <c r="H417" s="18"/>
    </row>
    <row r="418" spans="5:8" ht="15.75">
      <c r="E418" s="18"/>
      <c r="F418" s="18"/>
      <c r="H418" s="18"/>
    </row>
    <row r="419" spans="5:8" ht="15.75">
      <c r="E419" s="18"/>
      <c r="F419" s="18"/>
      <c r="H419" s="18"/>
    </row>
    <row r="420" spans="5:8" ht="15.75">
      <c r="E420" s="18"/>
      <c r="F420" s="18"/>
      <c r="H420" s="18"/>
    </row>
    <row r="421" spans="5:8" ht="15.75">
      <c r="E421" s="18"/>
      <c r="F421" s="18"/>
      <c r="H421" s="18"/>
    </row>
    <row r="422" spans="5:8" ht="15.75">
      <c r="E422" s="18"/>
      <c r="F422" s="18"/>
      <c r="H422" s="18"/>
    </row>
    <row r="423" spans="5:8" ht="15.75">
      <c r="E423" s="18"/>
      <c r="F423" s="18"/>
      <c r="H423" s="18"/>
    </row>
    <row r="424" spans="5:8" ht="15.75">
      <c r="E424" s="18"/>
      <c r="F424" s="18"/>
      <c r="H424" s="18"/>
    </row>
    <row r="425" spans="5:8" ht="15.75">
      <c r="E425" s="18"/>
      <c r="F425" s="18"/>
      <c r="H425" s="18"/>
    </row>
    <row r="426" spans="5:8" ht="15.75">
      <c r="E426" s="18"/>
      <c r="F426" s="18"/>
      <c r="H426" s="18"/>
    </row>
    <row r="427" spans="5:8" ht="15.75">
      <c r="E427" s="18"/>
      <c r="F427" s="18"/>
      <c r="H427" s="18"/>
    </row>
    <row r="428" spans="5:8" ht="15.75">
      <c r="E428" s="18"/>
      <c r="F428" s="18"/>
      <c r="H428" s="18"/>
    </row>
    <row r="429" spans="5:8" ht="15.75">
      <c r="E429" s="18"/>
      <c r="F429" s="18"/>
      <c r="H429" s="18"/>
    </row>
    <row r="430" spans="5:8" ht="15.75">
      <c r="E430" s="18"/>
      <c r="F430" s="18"/>
      <c r="H430" s="18"/>
    </row>
    <row r="431" spans="5:8" ht="15.75">
      <c r="E431" s="18"/>
      <c r="F431" s="18"/>
      <c r="H431" s="18"/>
    </row>
    <row r="432" spans="5:8" ht="15.75">
      <c r="E432" s="18"/>
      <c r="F432" s="18"/>
      <c r="H432" s="18"/>
    </row>
    <row r="433" spans="5:8" ht="15.75">
      <c r="E433" s="18"/>
      <c r="F433" s="18"/>
      <c r="H433" s="18"/>
    </row>
    <row r="434" spans="5:8" ht="15.75">
      <c r="E434" s="18"/>
      <c r="F434" s="18"/>
      <c r="H434" s="18"/>
    </row>
    <row r="435" spans="5:8" ht="15.75">
      <c r="E435" s="18"/>
      <c r="F435" s="18"/>
      <c r="H435" s="18"/>
    </row>
    <row r="436" spans="5:8" ht="15.75">
      <c r="E436" s="18"/>
      <c r="F436" s="18"/>
      <c r="H436" s="18"/>
    </row>
    <row r="437" spans="5:8" ht="15.75">
      <c r="E437" s="18"/>
      <c r="F437" s="18"/>
      <c r="H437" s="18"/>
    </row>
    <row r="438" spans="5:8" ht="15.75">
      <c r="E438" s="18"/>
      <c r="F438" s="18"/>
      <c r="H438" s="18"/>
    </row>
    <row r="439" spans="5:8" ht="15.75">
      <c r="E439" s="18"/>
      <c r="F439" s="18"/>
      <c r="H439" s="18"/>
    </row>
    <row r="440" spans="5:8" ht="15.75">
      <c r="E440" s="18"/>
      <c r="F440" s="18"/>
      <c r="H440" s="18"/>
    </row>
    <row r="441" spans="5:8" ht="15.75">
      <c r="E441" s="18"/>
      <c r="F441" s="18"/>
      <c r="H441" s="18"/>
    </row>
    <row r="442" spans="5:8" ht="15.75">
      <c r="E442" s="18"/>
      <c r="F442" s="18"/>
      <c r="H442" s="18"/>
    </row>
    <row r="443" spans="5:8" ht="15.75">
      <c r="E443" s="18"/>
      <c r="F443" s="18"/>
      <c r="H443" s="18"/>
    </row>
    <row r="444" spans="5:8" ht="15.75">
      <c r="E444" s="18"/>
      <c r="F444" s="18"/>
      <c r="H444" s="18"/>
    </row>
    <row r="445" spans="5:8" ht="15.75">
      <c r="E445" s="18"/>
      <c r="F445" s="18"/>
      <c r="H445" s="18"/>
    </row>
    <row r="446" spans="5:8" ht="15.75">
      <c r="E446" s="18"/>
      <c r="F446" s="18"/>
      <c r="H446" s="18"/>
    </row>
    <row r="447" spans="5:8" ht="15.75">
      <c r="E447" s="18"/>
      <c r="F447" s="18"/>
      <c r="H447" s="18"/>
    </row>
    <row r="448" spans="5:8" ht="15.75">
      <c r="E448" s="18"/>
      <c r="F448" s="18"/>
      <c r="H448" s="18"/>
    </row>
    <row r="449" spans="5:8" ht="15.75">
      <c r="E449" s="18"/>
      <c r="F449" s="18"/>
      <c r="H449" s="18"/>
    </row>
    <row r="450" spans="5:8" ht="15.75">
      <c r="E450" s="18"/>
      <c r="F450" s="18"/>
      <c r="H450" s="18"/>
    </row>
    <row r="451" spans="5:8" ht="15.75">
      <c r="E451" s="18"/>
      <c r="F451" s="18"/>
      <c r="H451" s="18"/>
    </row>
    <row r="452" spans="5:8" ht="15.75">
      <c r="E452" s="18"/>
      <c r="F452" s="18"/>
      <c r="H452" s="18"/>
    </row>
    <row r="453" spans="5:8" ht="15.75">
      <c r="E453" s="18"/>
      <c r="F453" s="18"/>
      <c r="H453" s="18"/>
    </row>
    <row r="454" spans="5:8" ht="15.75">
      <c r="E454" s="18"/>
      <c r="F454" s="18"/>
      <c r="H454" s="18"/>
    </row>
    <row r="455" spans="5:8" ht="15.75">
      <c r="E455" s="18"/>
      <c r="F455" s="18"/>
      <c r="H455" s="18"/>
    </row>
    <row r="456" spans="5:8" ht="15.75">
      <c r="E456" s="18"/>
      <c r="F456" s="18"/>
      <c r="H456" s="18"/>
    </row>
    <row r="457" spans="5:8" ht="15.75">
      <c r="E457" s="18"/>
      <c r="F457" s="18"/>
      <c r="H457" s="18"/>
    </row>
    <row r="458" spans="5:8" ht="15.75">
      <c r="E458" s="18"/>
      <c r="F458" s="18"/>
      <c r="H458" s="18"/>
    </row>
    <row r="459" spans="5:8" ht="15.75">
      <c r="E459" s="18"/>
      <c r="F459" s="18"/>
      <c r="H459" s="18"/>
    </row>
    <row r="460" spans="5:8" ht="15.75">
      <c r="E460" s="18"/>
      <c r="F460" s="18"/>
      <c r="H460" s="18"/>
    </row>
    <row r="461" spans="5:8" ht="15.75">
      <c r="E461" s="18"/>
      <c r="F461" s="18"/>
      <c r="H461" s="18"/>
    </row>
    <row r="462" spans="5:8" ht="15.75">
      <c r="E462" s="18"/>
      <c r="F462" s="18"/>
      <c r="H462" s="18"/>
    </row>
    <row r="463" spans="5:8" ht="15.75">
      <c r="E463" s="18"/>
      <c r="F463" s="18"/>
      <c r="H463" s="18"/>
    </row>
    <row r="464" spans="5:8" ht="15.75">
      <c r="E464" s="18"/>
      <c r="F464" s="18"/>
      <c r="H464" s="18"/>
    </row>
    <row r="465" spans="5:8" ht="15.75">
      <c r="E465" s="18"/>
      <c r="F465" s="18"/>
      <c r="H465" s="18"/>
    </row>
    <row r="466" spans="5:8" ht="15.75">
      <c r="E466" s="18"/>
      <c r="F466" s="18"/>
      <c r="H466" s="18"/>
    </row>
    <row r="467" spans="5:8" ht="15.75">
      <c r="E467" s="18"/>
      <c r="F467" s="18"/>
      <c r="H467" s="18"/>
    </row>
    <row r="468" spans="5:8" ht="15.75">
      <c r="E468" s="18"/>
      <c r="F468" s="18"/>
      <c r="H468" s="18"/>
    </row>
    <row r="469" spans="5:8" ht="15.75">
      <c r="E469" s="18"/>
      <c r="F469" s="18"/>
      <c r="H469" s="18"/>
    </row>
    <row r="470" spans="5:8" ht="15.75">
      <c r="E470" s="18"/>
      <c r="F470" s="18"/>
      <c r="H470" s="18"/>
    </row>
    <row r="471" spans="5:8" ht="15.75">
      <c r="E471" s="18"/>
      <c r="F471" s="18"/>
      <c r="H471" s="18"/>
    </row>
    <row r="472" spans="5:8" ht="15.75">
      <c r="E472" s="18"/>
      <c r="F472" s="18"/>
      <c r="H472" s="18"/>
    </row>
    <row r="473" spans="5:8" ht="15.75">
      <c r="E473" s="18"/>
      <c r="F473" s="18"/>
      <c r="H473" s="18"/>
    </row>
    <row r="474" spans="5:8" ht="15.75">
      <c r="E474" s="18"/>
      <c r="F474" s="18"/>
      <c r="H474" s="18"/>
    </row>
    <row r="475" spans="5:8" ht="15.75">
      <c r="E475" s="18"/>
      <c r="F475" s="18"/>
      <c r="H475" s="18"/>
    </row>
    <row r="476" spans="5:8" ht="15.75">
      <c r="E476" s="18"/>
      <c r="F476" s="18"/>
      <c r="H476" s="18"/>
    </row>
    <row r="477" spans="5:8" ht="15.75">
      <c r="E477" s="18"/>
      <c r="F477" s="18"/>
      <c r="H477" s="18"/>
    </row>
    <row r="478" spans="5:8" ht="15.75">
      <c r="E478" s="18"/>
      <c r="F478" s="18"/>
      <c r="H478" s="18"/>
    </row>
    <row r="479" spans="5:8" ht="15.75">
      <c r="E479" s="18"/>
      <c r="F479" s="18"/>
      <c r="H479" s="18"/>
    </row>
    <row r="480" spans="5:8" ht="15.75">
      <c r="E480" s="18"/>
      <c r="F480" s="18"/>
      <c r="H480" s="18"/>
    </row>
    <row r="481" spans="5:8" ht="15.75">
      <c r="E481" s="18"/>
      <c r="F481" s="18"/>
      <c r="H481" s="18"/>
    </row>
    <row r="482" spans="5:8" ht="15.75">
      <c r="E482" s="18"/>
      <c r="F482" s="18"/>
      <c r="H482" s="18"/>
    </row>
    <row r="483" spans="5:8" ht="15.75">
      <c r="E483" s="18"/>
      <c r="F483" s="18"/>
      <c r="H483" s="18"/>
    </row>
    <row r="484" spans="5:8" ht="15.75">
      <c r="E484" s="18"/>
      <c r="F484" s="18"/>
      <c r="H484" s="18"/>
    </row>
    <row r="485" spans="5:8" ht="15.75">
      <c r="E485" s="18"/>
      <c r="F485" s="18"/>
      <c r="H485" s="18"/>
    </row>
    <row r="486" spans="5:8" ht="15.75">
      <c r="E486" s="18"/>
      <c r="F486" s="18"/>
      <c r="H486" s="18"/>
    </row>
    <row r="487" spans="5:8" ht="15.75">
      <c r="E487" s="18"/>
      <c r="F487" s="18"/>
      <c r="H487" s="18"/>
    </row>
    <row r="488" spans="5:8" ht="15.75">
      <c r="E488" s="18"/>
      <c r="F488" s="18"/>
      <c r="H488" s="18"/>
    </row>
    <row r="489" spans="5:8" ht="15.75">
      <c r="E489" s="18"/>
      <c r="F489" s="18"/>
      <c r="H489" s="18"/>
    </row>
    <row r="490" spans="5:8" ht="15.75">
      <c r="E490" s="18"/>
      <c r="F490" s="18"/>
      <c r="H490" s="18"/>
    </row>
    <row r="491" spans="5:8" ht="15.75">
      <c r="E491" s="18"/>
      <c r="F491" s="18"/>
      <c r="H491" s="18"/>
    </row>
    <row r="492" spans="5:8" ht="15.75">
      <c r="E492" s="18"/>
      <c r="F492" s="18"/>
      <c r="H492" s="18"/>
    </row>
    <row r="493" spans="5:8" ht="15.75">
      <c r="E493" s="18"/>
      <c r="F493" s="18"/>
      <c r="H493" s="18"/>
    </row>
    <row r="494" spans="5:8" ht="15.75">
      <c r="E494" s="18"/>
      <c r="F494" s="18"/>
      <c r="H494" s="18"/>
    </row>
    <row r="495" spans="5:8" ht="15.75">
      <c r="E495" s="18"/>
      <c r="F495" s="18"/>
      <c r="H495" s="18"/>
    </row>
    <row r="496" spans="5:8" ht="15.75">
      <c r="E496" s="18"/>
      <c r="F496" s="18"/>
      <c r="H496" s="18"/>
    </row>
    <row r="497" spans="5:8" ht="15.75">
      <c r="E497" s="18"/>
      <c r="F497" s="18"/>
      <c r="H497" s="18"/>
    </row>
    <row r="498" spans="5:8" ht="15.75">
      <c r="E498" s="18"/>
      <c r="F498" s="18"/>
      <c r="H498" s="18"/>
    </row>
    <row r="499" spans="5:8" ht="15.75">
      <c r="E499" s="18"/>
      <c r="F499" s="18"/>
      <c r="H499" s="18"/>
    </row>
    <row r="500" spans="5:8" ht="15.75">
      <c r="E500" s="18"/>
      <c r="F500" s="18"/>
      <c r="H500" s="18"/>
    </row>
    <row r="501" spans="5:8" ht="15.75">
      <c r="E501" s="18"/>
      <c r="F501" s="18"/>
      <c r="H501" s="18"/>
    </row>
    <row r="502" spans="5:8" ht="15.75">
      <c r="E502" s="18"/>
      <c r="F502" s="18"/>
      <c r="H502" s="18"/>
    </row>
    <row r="503" spans="5:8" ht="15.75">
      <c r="E503" s="18"/>
      <c r="F503" s="18"/>
      <c r="H503" s="18"/>
    </row>
    <row r="504" spans="5:8" ht="15.75">
      <c r="E504" s="18"/>
      <c r="F504" s="18"/>
      <c r="H504" s="18"/>
    </row>
    <row r="505" spans="5:8" ht="15.75">
      <c r="E505" s="18"/>
      <c r="F505" s="18"/>
      <c r="H505" s="18"/>
    </row>
    <row r="506" spans="5:8" ht="15.75">
      <c r="E506" s="18"/>
      <c r="F506" s="18"/>
      <c r="H506" s="18"/>
    </row>
    <row r="507" spans="5:8" ht="15.75">
      <c r="E507" s="18"/>
      <c r="F507" s="18"/>
      <c r="H507" s="18"/>
    </row>
    <row r="508" spans="5:8" ht="15.75">
      <c r="E508" s="18"/>
      <c r="F508" s="18"/>
      <c r="H508" s="18"/>
    </row>
    <row r="509" spans="5:8" ht="15.75">
      <c r="E509" s="18"/>
      <c r="F509" s="18"/>
      <c r="H509" s="18"/>
    </row>
    <row r="510" spans="5:8" ht="15.75">
      <c r="E510" s="18"/>
      <c r="F510" s="18"/>
      <c r="H510" s="18"/>
    </row>
    <row r="511" spans="5:8" ht="15.75">
      <c r="E511" s="18"/>
      <c r="F511" s="18"/>
      <c r="H511" s="18"/>
    </row>
    <row r="512" spans="5:8" ht="15.75">
      <c r="E512" s="18"/>
      <c r="F512" s="18"/>
      <c r="H512" s="18"/>
    </row>
    <row r="513" spans="5:8" ht="15.75">
      <c r="E513" s="18"/>
      <c r="F513" s="18"/>
      <c r="H513" s="18"/>
    </row>
    <row r="514" spans="5:8" ht="15.75">
      <c r="E514" s="18"/>
      <c r="F514" s="18"/>
      <c r="H514" s="18"/>
    </row>
    <row r="515" spans="5:8" ht="15.75">
      <c r="E515" s="18"/>
      <c r="F515" s="18"/>
      <c r="H515" s="18"/>
    </row>
    <row r="516" spans="5:8" ht="15.75">
      <c r="E516" s="18"/>
      <c r="F516" s="18"/>
      <c r="H516" s="18"/>
    </row>
    <row r="517" spans="5:8" ht="15.75">
      <c r="E517" s="18"/>
      <c r="F517" s="18"/>
      <c r="H517" s="18"/>
    </row>
    <row r="518" spans="5:8" ht="15.75">
      <c r="E518" s="18"/>
      <c r="F518" s="18"/>
      <c r="H518" s="18"/>
    </row>
    <row r="519" spans="5:8" ht="15.75">
      <c r="E519" s="18"/>
      <c r="F519" s="18"/>
      <c r="H519" s="18"/>
    </row>
    <row r="520" spans="5:8" ht="15.75">
      <c r="E520" s="18"/>
      <c r="F520" s="18"/>
      <c r="H520" s="18"/>
    </row>
    <row r="521" spans="5:8" ht="15.75">
      <c r="E521" s="18"/>
      <c r="F521" s="18"/>
      <c r="H521" s="18"/>
    </row>
    <row r="522" spans="5:8" ht="15.75">
      <c r="E522" s="18"/>
      <c r="F522" s="18"/>
      <c r="H522" s="18"/>
    </row>
    <row r="523" spans="5:8" ht="15.75">
      <c r="E523" s="18"/>
      <c r="F523" s="18"/>
      <c r="H523" s="18"/>
    </row>
    <row r="524" spans="5:8" ht="15.75">
      <c r="E524" s="18"/>
      <c r="F524" s="18"/>
      <c r="H524" s="18"/>
    </row>
    <row r="525" spans="5:8" ht="15.75">
      <c r="E525" s="18"/>
      <c r="F525" s="18"/>
      <c r="H525" s="18"/>
    </row>
    <row r="526" spans="5:8" ht="15.75">
      <c r="E526" s="18"/>
      <c r="F526" s="18"/>
      <c r="H526" s="18"/>
    </row>
    <row r="527" spans="5:8" ht="15.75">
      <c r="E527" s="18"/>
      <c r="F527" s="18"/>
      <c r="H527" s="18"/>
    </row>
    <row r="528" spans="5:8" ht="15.75">
      <c r="E528" s="18"/>
      <c r="F528" s="18"/>
      <c r="H528" s="18"/>
    </row>
    <row r="529" spans="5:8" ht="15.75">
      <c r="E529" s="18"/>
      <c r="F529" s="18"/>
      <c r="H529" s="18"/>
    </row>
    <row r="530" spans="5:8" ht="15.75">
      <c r="E530" s="18"/>
      <c r="F530" s="18"/>
      <c r="H530" s="18"/>
    </row>
    <row r="531" spans="5:8" ht="15.75">
      <c r="E531" s="18"/>
      <c r="F531" s="18"/>
      <c r="H531" s="18"/>
    </row>
    <row r="532" spans="5:8" ht="15.75">
      <c r="E532" s="18"/>
      <c r="F532" s="18"/>
      <c r="H532" s="18"/>
    </row>
    <row r="533" spans="5:8" ht="15.75">
      <c r="E533" s="18"/>
      <c r="F533" s="18"/>
      <c r="H533" s="18"/>
    </row>
    <row r="534" spans="5:8" ht="15.75">
      <c r="E534" s="18"/>
      <c r="F534" s="18"/>
      <c r="H534" s="18"/>
    </row>
    <row r="535" spans="5:8" ht="15.75">
      <c r="E535" s="18"/>
      <c r="F535" s="18"/>
      <c r="H535" s="18"/>
    </row>
    <row r="536" spans="5:8" ht="15.75">
      <c r="E536" s="18"/>
      <c r="F536" s="18"/>
      <c r="H536" s="18"/>
    </row>
    <row r="537" spans="5:8" ht="15.75">
      <c r="E537" s="18"/>
      <c r="F537" s="18"/>
      <c r="H537" s="18"/>
    </row>
    <row r="538" spans="5:8" ht="15.75">
      <c r="E538" s="18"/>
      <c r="F538" s="18"/>
      <c r="H538" s="18"/>
    </row>
    <row r="539" spans="5:8" ht="15.75">
      <c r="E539" s="18"/>
      <c r="F539" s="18"/>
      <c r="H539" s="18"/>
    </row>
    <row r="540" spans="5:8" ht="15.75">
      <c r="E540" s="18"/>
      <c r="F540" s="18"/>
      <c r="H540" s="18"/>
    </row>
    <row r="541" spans="5:8" ht="15.75">
      <c r="E541" s="18"/>
      <c r="F541" s="18"/>
      <c r="H541" s="18"/>
    </row>
    <row r="542" spans="5:8" ht="15.75">
      <c r="E542" s="18"/>
      <c r="F542" s="18"/>
      <c r="H542" s="18"/>
    </row>
    <row r="543" spans="5:8" ht="15.75">
      <c r="E543" s="18"/>
      <c r="F543" s="18"/>
      <c r="H543" s="18"/>
    </row>
    <row r="544" spans="5:8" ht="15.75">
      <c r="E544" s="18"/>
      <c r="F544" s="18"/>
      <c r="H544" s="18"/>
    </row>
    <row r="545" spans="5:8" ht="15.75">
      <c r="E545" s="18"/>
      <c r="F545" s="18"/>
      <c r="H545" s="18"/>
    </row>
    <row r="546" spans="5:8" ht="15.75">
      <c r="E546" s="18"/>
      <c r="F546" s="18"/>
      <c r="H546" s="18"/>
    </row>
    <row r="547" spans="5:8" ht="15.75">
      <c r="E547" s="18"/>
      <c r="F547" s="18"/>
      <c r="H547" s="18"/>
    </row>
    <row r="548" spans="5:8" ht="15.75">
      <c r="E548" s="18"/>
      <c r="F548" s="18"/>
      <c r="H548" s="18"/>
    </row>
    <row r="549" spans="5:8" ht="15.75">
      <c r="E549" s="18"/>
      <c r="F549" s="18"/>
      <c r="H549" s="18"/>
    </row>
    <row r="550" spans="5:8" ht="15.75">
      <c r="E550" s="18"/>
      <c r="F550" s="18"/>
      <c r="H550" s="18"/>
    </row>
    <row r="551" spans="5:8" ht="15.75">
      <c r="E551" s="18"/>
      <c r="F551" s="18"/>
      <c r="H551" s="18"/>
    </row>
    <row r="552" spans="5:8" ht="15.75">
      <c r="E552" s="18"/>
      <c r="F552" s="18"/>
      <c r="H552" s="18"/>
    </row>
    <row r="553" spans="5:8" ht="15.75">
      <c r="E553" s="18"/>
      <c r="F553" s="18"/>
      <c r="H553" s="18"/>
    </row>
    <row r="554" spans="5:8" ht="15.75">
      <c r="E554" s="18"/>
      <c r="F554" s="18"/>
      <c r="H554" s="18"/>
    </row>
    <row r="555" spans="5:8" ht="15.75">
      <c r="E555" s="18"/>
      <c r="F555" s="18"/>
      <c r="H555" s="18"/>
    </row>
    <row r="556" spans="5:8" ht="15.75">
      <c r="E556" s="18"/>
      <c r="F556" s="18"/>
      <c r="H556" s="18"/>
    </row>
    <row r="557" spans="5:8" ht="15.75">
      <c r="E557" s="18"/>
      <c r="F557" s="18"/>
      <c r="H557" s="18"/>
    </row>
    <row r="558" spans="5:8" ht="15.75">
      <c r="E558" s="18"/>
      <c r="F558" s="18"/>
      <c r="H558" s="18"/>
    </row>
    <row r="559" spans="5:8" ht="15.75">
      <c r="E559" s="18"/>
      <c r="F559" s="18"/>
      <c r="H559" s="18"/>
    </row>
    <row r="560" spans="5:8" ht="15.75">
      <c r="E560" s="18"/>
      <c r="F560" s="18"/>
      <c r="H560" s="18"/>
    </row>
    <row r="561" spans="5:8" ht="15.75">
      <c r="E561" s="18"/>
      <c r="F561" s="18"/>
      <c r="H561" s="18"/>
    </row>
    <row r="562" spans="5:8" ht="15.75">
      <c r="E562" s="18"/>
      <c r="F562" s="18"/>
      <c r="H562" s="18"/>
    </row>
    <row r="563" spans="5:8" ht="15.75">
      <c r="E563" s="18"/>
      <c r="F563" s="18"/>
      <c r="H563" s="18"/>
    </row>
    <row r="564" spans="5:8" ht="15.75">
      <c r="E564" s="18"/>
      <c r="F564" s="18"/>
      <c r="H564" s="18"/>
    </row>
    <row r="565" spans="5:8" ht="15.75">
      <c r="E565" s="18"/>
      <c r="F565" s="18"/>
      <c r="H565" s="18"/>
    </row>
    <row r="566" spans="5:8" ht="15.75">
      <c r="E566" s="18"/>
      <c r="F566" s="18"/>
      <c r="H566" s="18"/>
    </row>
    <row r="567" spans="5:8" ht="15.75">
      <c r="E567" s="18"/>
      <c r="F567" s="18"/>
      <c r="H567" s="18"/>
    </row>
    <row r="568" spans="5:8" ht="15.75">
      <c r="E568" s="18"/>
      <c r="F568" s="18"/>
      <c r="H568" s="18"/>
    </row>
    <row r="569" spans="5:8" ht="15.75">
      <c r="E569" s="18"/>
      <c r="F569" s="18"/>
      <c r="H569" s="18"/>
    </row>
    <row r="570" spans="5:8" ht="15.75">
      <c r="E570" s="18"/>
      <c r="F570" s="18"/>
      <c r="H570" s="18"/>
    </row>
    <row r="571" spans="5:8" ht="15.75">
      <c r="E571" s="18"/>
      <c r="F571" s="18"/>
      <c r="H571" s="18"/>
    </row>
    <row r="572" spans="5:8" ht="15.75">
      <c r="E572" s="18"/>
      <c r="F572" s="18"/>
      <c r="H572" s="18"/>
    </row>
    <row r="573" spans="5:8" ht="15.75">
      <c r="E573" s="18"/>
      <c r="F573" s="18"/>
      <c r="H573" s="18"/>
    </row>
    <row r="574" spans="5:8" ht="15.75">
      <c r="E574" s="18"/>
      <c r="F574" s="18"/>
      <c r="H574" s="18"/>
    </row>
    <row r="575" spans="5:8" ht="15.75">
      <c r="E575" s="18"/>
      <c r="F575" s="18"/>
      <c r="H575" s="18"/>
    </row>
    <row r="576" spans="5:8" ht="15.75">
      <c r="E576" s="18"/>
      <c r="F576" s="18"/>
      <c r="H576" s="18"/>
    </row>
    <row r="577" spans="5:8" ht="15.75">
      <c r="E577" s="18"/>
      <c r="F577" s="18"/>
      <c r="H577" s="18"/>
    </row>
    <row r="578" spans="5:8" ht="15.75">
      <c r="E578" s="18"/>
      <c r="F578" s="18"/>
      <c r="H578" s="18"/>
    </row>
    <row r="579" spans="5:8" ht="15.75">
      <c r="E579" s="18"/>
      <c r="F579" s="18"/>
      <c r="H579" s="18"/>
    </row>
    <row r="580" spans="5:8" ht="15.75">
      <c r="E580" s="18"/>
      <c r="F580" s="18"/>
      <c r="H580" s="18"/>
    </row>
    <row r="581" spans="5:8" ht="15.75">
      <c r="E581" s="18"/>
      <c r="F581" s="18"/>
      <c r="H581" s="18"/>
    </row>
    <row r="582" spans="5:8" ht="15.75">
      <c r="E582" s="18"/>
      <c r="F582" s="18"/>
      <c r="H582" s="18"/>
    </row>
    <row r="583" spans="5:8" ht="15.75">
      <c r="E583" s="18"/>
      <c r="F583" s="18"/>
      <c r="H583" s="18"/>
    </row>
    <row r="584" spans="5:8" ht="15.75">
      <c r="E584" s="18"/>
      <c r="F584" s="18"/>
      <c r="H584" s="18"/>
    </row>
    <row r="585" spans="5:8" ht="15.75">
      <c r="E585" s="18"/>
      <c r="F585" s="18"/>
      <c r="H585" s="18"/>
    </row>
    <row r="586" spans="5:8" ht="15.75">
      <c r="E586" s="18"/>
      <c r="F586" s="18"/>
      <c r="H586" s="18"/>
    </row>
    <row r="587" spans="5:8" ht="15.75">
      <c r="E587" s="18"/>
      <c r="F587" s="18"/>
      <c r="H587" s="18"/>
    </row>
    <row r="588" spans="5:8" ht="15.75">
      <c r="E588" s="18"/>
      <c r="F588" s="18"/>
      <c r="H588" s="18"/>
    </row>
    <row r="589" spans="5:8" ht="15.75">
      <c r="E589" s="18"/>
      <c r="F589" s="18"/>
      <c r="H589" s="18"/>
    </row>
    <row r="590" spans="5:8" ht="15.75">
      <c r="E590" s="18"/>
      <c r="F590" s="18"/>
      <c r="H590" s="18"/>
    </row>
    <row r="591" spans="5:8" ht="15.75">
      <c r="E591" s="18"/>
      <c r="F591" s="18"/>
      <c r="H591" s="18"/>
    </row>
    <row r="592" spans="5:8" ht="15.75">
      <c r="E592" s="18"/>
      <c r="F592" s="18"/>
      <c r="H592" s="18"/>
    </row>
    <row r="593" spans="5:8" ht="15.75">
      <c r="E593" s="18"/>
      <c r="F593" s="18"/>
      <c r="H593" s="18"/>
    </row>
    <row r="594" spans="5:8" ht="15.75">
      <c r="E594" s="18"/>
      <c r="F594" s="18"/>
      <c r="H594" s="18"/>
    </row>
    <row r="595" spans="5:8" ht="15.75">
      <c r="E595" s="18"/>
      <c r="F595" s="18"/>
      <c r="H595" s="18"/>
    </row>
    <row r="596" spans="5:8" ht="15.75">
      <c r="E596" s="18"/>
      <c r="F596" s="18"/>
      <c r="H596" s="18"/>
    </row>
    <row r="597" spans="5:8" ht="15.75">
      <c r="E597" s="18"/>
      <c r="F597" s="18"/>
      <c r="H597" s="18"/>
    </row>
    <row r="598" spans="5:8" ht="15.75">
      <c r="E598" s="18"/>
      <c r="F598" s="18"/>
      <c r="H598" s="18"/>
    </row>
    <row r="599" spans="5:8" ht="15.75">
      <c r="E599" s="18"/>
      <c r="F599" s="18"/>
      <c r="H599" s="18"/>
    </row>
    <row r="600" spans="5:8" ht="15.75">
      <c r="E600" s="18"/>
      <c r="F600" s="18"/>
      <c r="H600" s="18"/>
    </row>
    <row r="601" spans="5:8" ht="15.75">
      <c r="E601" s="18"/>
      <c r="F601" s="18"/>
      <c r="H601" s="18"/>
    </row>
    <row r="602" spans="5:8" ht="15.75">
      <c r="E602" s="18"/>
      <c r="F602" s="18"/>
      <c r="H602" s="18"/>
    </row>
    <row r="603" spans="5:8" ht="15.75">
      <c r="E603" s="18"/>
      <c r="F603" s="18"/>
      <c r="H603" s="18"/>
    </row>
    <row r="604" spans="5:8" ht="15.75">
      <c r="E604" s="18"/>
      <c r="F604" s="18"/>
      <c r="H604" s="18"/>
    </row>
    <row r="605" spans="5:8" ht="15.75">
      <c r="E605" s="18"/>
      <c r="F605" s="18"/>
      <c r="H605" s="18"/>
    </row>
    <row r="606" spans="5:8" ht="15.75">
      <c r="E606" s="18"/>
      <c r="F606" s="18"/>
      <c r="H606" s="18"/>
    </row>
    <row r="607" spans="5:8" ht="15.75">
      <c r="E607" s="18"/>
      <c r="F607" s="18"/>
      <c r="H607" s="18"/>
    </row>
    <row r="608" spans="5:8" ht="15.75">
      <c r="E608" s="18"/>
      <c r="F608" s="18"/>
      <c r="H608" s="18"/>
    </row>
    <row r="609" spans="5:8" ht="15.75">
      <c r="E609" s="18"/>
      <c r="F609" s="18"/>
      <c r="H609" s="18"/>
    </row>
    <row r="610" spans="5:8" ht="15.75">
      <c r="E610" s="18"/>
      <c r="F610" s="18"/>
      <c r="H610" s="18"/>
    </row>
    <row r="611" spans="5:8" ht="15.75">
      <c r="E611" s="18"/>
      <c r="F611" s="18"/>
      <c r="H611" s="18"/>
    </row>
    <row r="612" spans="5:8" ht="15.75">
      <c r="E612" s="18"/>
      <c r="F612" s="18"/>
      <c r="H612" s="18"/>
    </row>
    <row r="613" spans="5:8" ht="15.75">
      <c r="E613" s="18"/>
      <c r="F613" s="18"/>
      <c r="H613" s="18"/>
    </row>
    <row r="614" spans="5:8" ht="15.75">
      <c r="E614" s="18"/>
      <c r="F614" s="18"/>
      <c r="H614" s="18"/>
    </row>
    <row r="615" spans="5:8" ht="15.75">
      <c r="E615" s="18"/>
      <c r="F615" s="18"/>
      <c r="H615" s="18"/>
    </row>
    <row r="616" spans="5:8" ht="15.75">
      <c r="E616" s="18"/>
      <c r="F616" s="18"/>
      <c r="H616" s="18"/>
    </row>
    <row r="617" spans="5:8" ht="15.75">
      <c r="E617" s="18"/>
      <c r="F617" s="18"/>
      <c r="H617" s="18"/>
    </row>
    <row r="618" spans="5:8" ht="15.75">
      <c r="E618" s="18"/>
      <c r="F618" s="18"/>
      <c r="H618" s="18"/>
    </row>
    <row r="619" spans="5:8" ht="15.75">
      <c r="E619" s="18"/>
      <c r="F619" s="18"/>
      <c r="H619" s="18"/>
    </row>
    <row r="620" spans="5:8" ht="15.75">
      <c r="E620" s="18"/>
      <c r="F620" s="18"/>
      <c r="H620" s="18"/>
    </row>
    <row r="621" spans="5:8" ht="15.75">
      <c r="E621" s="18"/>
      <c r="F621" s="18"/>
      <c r="H621" s="18"/>
    </row>
    <row r="622" spans="5:8" ht="15.75">
      <c r="E622" s="18"/>
      <c r="F622" s="18"/>
      <c r="H622" s="18"/>
    </row>
    <row r="623" spans="5:8" ht="15.75">
      <c r="E623" s="18"/>
      <c r="F623" s="18"/>
      <c r="H623" s="18"/>
    </row>
    <row r="624" spans="5:8" ht="15.75">
      <c r="E624" s="18"/>
      <c r="F624" s="18"/>
      <c r="H624" s="18"/>
    </row>
    <row r="625" spans="5:8" ht="15.75">
      <c r="E625" s="18"/>
      <c r="F625" s="18"/>
      <c r="H625" s="18"/>
    </row>
    <row r="626" spans="5:8" ht="15.75">
      <c r="E626" s="18"/>
      <c r="F626" s="18"/>
      <c r="H626" s="18"/>
    </row>
    <row r="627" spans="5:8" ht="15.75">
      <c r="E627" s="18"/>
      <c r="F627" s="18"/>
      <c r="H627" s="18"/>
    </row>
    <row r="628" spans="5:8" ht="15.75">
      <c r="E628" s="18"/>
      <c r="F628" s="18"/>
      <c r="H628" s="18"/>
    </row>
    <row r="629" spans="5:8" ht="15.75">
      <c r="E629" s="18"/>
      <c r="F629" s="18"/>
      <c r="H629" s="18"/>
    </row>
    <row r="630" spans="5:8" ht="15.75">
      <c r="E630" s="18"/>
      <c r="F630" s="18"/>
      <c r="H630" s="18"/>
    </row>
    <row r="631" spans="5:8" ht="15.75">
      <c r="E631" s="18"/>
      <c r="F631" s="18"/>
      <c r="H631" s="18"/>
    </row>
    <row r="632" spans="5:8" ht="15.75">
      <c r="E632" s="18"/>
      <c r="F632" s="18"/>
      <c r="H632" s="18"/>
    </row>
    <row r="633" spans="5:8" ht="15.75">
      <c r="E633" s="18"/>
      <c r="F633" s="18"/>
      <c r="H633" s="18"/>
    </row>
    <row r="634" spans="5:8" ht="15.75">
      <c r="E634" s="18"/>
      <c r="F634" s="18"/>
      <c r="H634" s="18"/>
    </row>
    <row r="635" spans="5:8" ht="15.75">
      <c r="E635" s="18"/>
      <c r="F635" s="18"/>
      <c r="H635" s="18"/>
    </row>
    <row r="636" spans="5:8" ht="15.75">
      <c r="E636" s="18"/>
      <c r="F636" s="18"/>
      <c r="H636" s="18"/>
    </row>
    <row r="637" spans="5:8" ht="15.75">
      <c r="E637" s="18"/>
      <c r="F637" s="18"/>
      <c r="H637" s="18"/>
    </row>
    <row r="638" spans="5:8" ht="15.75">
      <c r="E638" s="18"/>
      <c r="F638" s="18"/>
      <c r="H638" s="18"/>
    </row>
    <row r="639" spans="5:8" ht="15.75">
      <c r="E639" s="18"/>
      <c r="F639" s="18"/>
      <c r="H639" s="18"/>
    </row>
    <row r="640" spans="5:8" ht="15.75">
      <c r="E640" s="18"/>
      <c r="F640" s="18"/>
      <c r="H640" s="18"/>
    </row>
    <row r="641" spans="5:8" ht="15.75">
      <c r="E641" s="18"/>
      <c r="F641" s="18"/>
      <c r="H641" s="18"/>
    </row>
    <row r="642" spans="5:8" ht="15.75">
      <c r="E642" s="18"/>
      <c r="F642" s="18"/>
      <c r="H642" s="18"/>
    </row>
    <row r="643" spans="5:8" ht="15.75">
      <c r="E643" s="18"/>
      <c r="F643" s="18"/>
      <c r="H643" s="18"/>
    </row>
    <row r="644" spans="5:8" ht="15.75">
      <c r="E644" s="18"/>
      <c r="F644" s="18"/>
      <c r="H644" s="18"/>
    </row>
    <row r="645" spans="5:8" ht="15.75">
      <c r="E645" s="18"/>
      <c r="F645" s="18"/>
      <c r="H645" s="18"/>
    </row>
    <row r="646" spans="5:8" ht="15.75">
      <c r="E646" s="18"/>
      <c r="F646" s="18"/>
      <c r="H646" s="18"/>
    </row>
    <row r="647" spans="5:8" ht="15.75">
      <c r="E647" s="18"/>
      <c r="F647" s="18"/>
      <c r="H647" s="18"/>
    </row>
    <row r="648" spans="5:8" ht="15.75">
      <c r="E648" s="18"/>
      <c r="F648" s="18"/>
      <c r="H648" s="18"/>
    </row>
    <row r="649" spans="5:8" ht="15.75">
      <c r="E649" s="18"/>
      <c r="F649" s="18"/>
      <c r="H649" s="18"/>
    </row>
    <row r="650" spans="5:8" ht="15.75">
      <c r="E650" s="18"/>
      <c r="F650" s="18"/>
      <c r="H650" s="18"/>
    </row>
    <row r="651" spans="5:8" ht="15.75">
      <c r="E651" s="18"/>
      <c r="F651" s="18"/>
      <c r="H651" s="18"/>
    </row>
    <row r="652" spans="5:8" ht="15.75">
      <c r="E652" s="18"/>
      <c r="F652" s="18"/>
      <c r="H652" s="18"/>
    </row>
    <row r="653" spans="5:8" ht="15.75">
      <c r="E653" s="18"/>
      <c r="F653" s="18"/>
      <c r="H653" s="18"/>
    </row>
    <row r="654" spans="5:8" ht="15.75">
      <c r="E654" s="18"/>
      <c r="F654" s="18"/>
      <c r="H654" s="18"/>
    </row>
    <row r="655" spans="5:8" ht="15.75">
      <c r="E655" s="18"/>
      <c r="F655" s="18"/>
      <c r="H655" s="18"/>
    </row>
    <row r="656" spans="5:8" ht="15.75">
      <c r="E656" s="18"/>
      <c r="F656" s="18"/>
      <c r="H656" s="18"/>
    </row>
    <row r="657" spans="5:8" ht="15.75">
      <c r="E657" s="18"/>
      <c r="F657" s="18"/>
      <c r="H657" s="18"/>
    </row>
    <row r="658" spans="5:8" ht="15.75">
      <c r="E658" s="18"/>
      <c r="F658" s="18"/>
      <c r="H658" s="18"/>
    </row>
    <row r="659" spans="5:8" ht="15.75">
      <c r="E659" s="18"/>
      <c r="F659" s="18"/>
      <c r="H659" s="18"/>
    </row>
    <row r="660" spans="5:8" ht="15.75">
      <c r="E660" s="18"/>
      <c r="F660" s="18"/>
      <c r="H660" s="18"/>
    </row>
    <row r="661" spans="5:8" ht="15.75">
      <c r="E661" s="18"/>
      <c r="F661" s="18"/>
      <c r="H661" s="18"/>
    </row>
    <row r="662" spans="5:8" ht="15.75">
      <c r="E662" s="18"/>
      <c r="F662" s="18"/>
      <c r="H662" s="18"/>
    </row>
    <row r="663" spans="5:8" ht="15.75">
      <c r="E663" s="18"/>
      <c r="F663" s="18"/>
      <c r="H663" s="18"/>
    </row>
    <row r="664" spans="5:8" ht="15.75">
      <c r="E664" s="18"/>
      <c r="F664" s="18"/>
      <c r="H664" s="18"/>
    </row>
    <row r="665" spans="5:8" ht="15.75">
      <c r="E665" s="18"/>
      <c r="F665" s="18"/>
      <c r="H665" s="18"/>
    </row>
    <row r="666" spans="5:8" ht="15.75">
      <c r="E666" s="18"/>
      <c r="F666" s="18"/>
      <c r="H666" s="18"/>
    </row>
    <row r="667" spans="5:8" ht="15.75">
      <c r="E667" s="18"/>
      <c r="F667" s="18"/>
      <c r="H667" s="18"/>
    </row>
    <row r="668" spans="5:8" ht="15.75">
      <c r="E668" s="18"/>
      <c r="F668" s="18"/>
      <c r="H668" s="18"/>
    </row>
    <row r="669" spans="5:8" ht="15.75">
      <c r="E669" s="18"/>
      <c r="F669" s="18"/>
      <c r="H669" s="18"/>
    </row>
    <row r="670" spans="5:8" ht="15.75">
      <c r="E670" s="18"/>
      <c r="F670" s="18"/>
      <c r="H670" s="18"/>
    </row>
    <row r="671" spans="5:8" ht="15.75">
      <c r="E671" s="18"/>
      <c r="F671" s="18"/>
      <c r="H671" s="18"/>
    </row>
    <row r="672" spans="5:8" ht="15.75">
      <c r="E672" s="18"/>
      <c r="F672" s="18"/>
      <c r="H672" s="18"/>
    </row>
    <row r="673" spans="5:8" ht="15.75">
      <c r="E673" s="18"/>
      <c r="F673" s="18"/>
      <c r="H673" s="18"/>
    </row>
    <row r="674" spans="5:8" ht="15.75">
      <c r="E674" s="18"/>
      <c r="F674" s="18"/>
      <c r="H674" s="18"/>
    </row>
    <row r="675" spans="5:8" ht="15.75">
      <c r="E675" s="18"/>
      <c r="F675" s="18"/>
      <c r="H675" s="18"/>
    </row>
    <row r="676" spans="5:8" ht="15.75">
      <c r="E676" s="18"/>
      <c r="F676" s="18"/>
      <c r="H676" s="18"/>
    </row>
    <row r="677" spans="5:8" ht="15.75">
      <c r="E677" s="18"/>
      <c r="F677" s="18"/>
      <c r="H677" s="18"/>
    </row>
    <row r="678" spans="5:8" ht="15.75">
      <c r="E678" s="18"/>
      <c r="F678" s="18"/>
      <c r="H678" s="18"/>
    </row>
  </sheetData>
  <sheetProtection/>
  <mergeCells count="11">
    <mergeCell ref="G6:G8"/>
    <mergeCell ref="H6:H8"/>
    <mergeCell ref="B57:E57"/>
    <mergeCell ref="I6:I8"/>
    <mergeCell ref="A5:G5"/>
    <mergeCell ref="A6:A8"/>
    <mergeCell ref="B6:B8"/>
    <mergeCell ref="C6:C8"/>
    <mergeCell ref="D6:D8"/>
    <mergeCell ref="E6:E8"/>
    <mergeCell ref="F6:F8"/>
  </mergeCells>
  <printOptions horizontalCentered="1"/>
  <pageMargins left="0.31496062992125984" right="0.5905511811023623" top="0.984251968503937" bottom="0.7874015748031497" header="0.5118110236220472" footer="0.5118110236220472"/>
  <pageSetup horizontalDpi="600" verticalDpi="600" orientation="landscape" paperSize="9" scale="95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635"/>
  <sheetViews>
    <sheetView zoomScalePageLayoutView="0" workbookViewId="0" topLeftCell="A21">
      <selection activeCell="J35" sqref="J35"/>
    </sheetView>
  </sheetViews>
  <sheetFormatPr defaultColWidth="9.140625" defaultRowHeight="12.75"/>
  <cols>
    <col min="1" max="1" width="3.7109375" style="0" customWidth="1"/>
    <col min="2" max="2" width="36.28125" style="0" customWidth="1"/>
    <col min="3" max="3" width="7.28125" style="0" customWidth="1"/>
    <col min="4" max="4" width="11.8515625" style="0" customWidth="1"/>
    <col min="5" max="6" width="15.8515625" style="0" customWidth="1"/>
    <col min="7" max="7" width="15.00390625" style="0" customWidth="1"/>
    <col min="8" max="8" width="15.28125" style="0" customWidth="1"/>
    <col min="9" max="9" width="13.7109375" style="0" customWidth="1"/>
    <col min="10" max="10" width="14.140625" style="0" customWidth="1"/>
  </cols>
  <sheetData>
    <row r="1" spans="1:11" ht="15.75">
      <c r="A1" s="309"/>
      <c r="B1" s="309"/>
      <c r="C1" s="310"/>
      <c r="D1" s="310"/>
      <c r="E1" s="309"/>
      <c r="F1" s="309"/>
      <c r="G1" s="311"/>
      <c r="H1" s="312"/>
      <c r="I1" s="312"/>
      <c r="J1" s="773" t="s">
        <v>235</v>
      </c>
      <c r="K1" s="312"/>
    </row>
    <row r="2" spans="1:11" ht="15.75">
      <c r="A2" s="309"/>
      <c r="B2" s="309"/>
      <c r="C2" s="310"/>
      <c r="D2" s="310"/>
      <c r="E2" s="309"/>
      <c r="F2" s="309"/>
      <c r="G2" s="311"/>
      <c r="H2" s="313"/>
      <c r="I2" s="312"/>
      <c r="J2" s="773" t="s">
        <v>656</v>
      </c>
      <c r="K2" s="312"/>
    </row>
    <row r="3" spans="1:11" ht="15.75">
      <c r="A3" s="309"/>
      <c r="B3" s="309"/>
      <c r="C3" s="310"/>
      <c r="D3" s="310"/>
      <c r="E3" s="309"/>
      <c r="F3" s="309"/>
      <c r="G3" s="311"/>
      <c r="H3" s="312"/>
      <c r="I3" s="312"/>
      <c r="J3" s="773" t="s">
        <v>186</v>
      </c>
      <c r="K3" s="312"/>
    </row>
    <row r="4" spans="1:11" ht="15.75">
      <c r="A4" s="309"/>
      <c r="B4" s="314"/>
      <c r="C4" s="310"/>
      <c r="D4" s="310"/>
      <c r="E4" s="309"/>
      <c r="F4" s="309"/>
      <c r="G4" s="311"/>
      <c r="H4" s="312"/>
      <c r="I4" s="312"/>
      <c r="J4" s="773" t="s">
        <v>657</v>
      </c>
      <c r="K4" s="312"/>
    </row>
    <row r="5" spans="1:10" ht="20.25">
      <c r="A5" s="982" t="s">
        <v>358</v>
      </c>
      <c r="B5" s="983"/>
      <c r="C5" s="983"/>
      <c r="D5" s="983"/>
      <c r="E5" s="983"/>
      <c r="F5" s="983"/>
      <c r="G5" s="983"/>
      <c r="H5" s="983"/>
      <c r="I5" s="983"/>
      <c r="J5" s="315"/>
    </row>
    <row r="6" spans="1:10" ht="15" customHeight="1">
      <c r="A6" s="984" t="s">
        <v>72</v>
      </c>
      <c r="B6" s="984" t="s">
        <v>2</v>
      </c>
      <c r="C6" s="987" t="s">
        <v>73</v>
      </c>
      <c r="D6" s="987" t="s">
        <v>40</v>
      </c>
      <c r="E6" s="990" t="s">
        <v>236</v>
      </c>
      <c r="F6" s="463"/>
      <c r="G6" s="464" t="s">
        <v>205</v>
      </c>
      <c r="H6" s="464"/>
      <c r="I6" s="465"/>
      <c r="J6" s="977" t="s">
        <v>238</v>
      </c>
    </row>
    <row r="7" spans="1:10" ht="29.25">
      <c r="A7" s="985"/>
      <c r="B7" s="985"/>
      <c r="C7" s="988"/>
      <c r="D7" s="988"/>
      <c r="E7" s="978"/>
      <c r="F7" s="462" t="s">
        <v>237</v>
      </c>
      <c r="G7" s="317" t="s">
        <v>239</v>
      </c>
      <c r="H7" s="980" t="s">
        <v>240</v>
      </c>
      <c r="I7" s="981"/>
      <c r="J7" s="978"/>
    </row>
    <row r="8" spans="1:10" ht="43.5" thickBot="1">
      <c r="A8" s="986"/>
      <c r="B8" s="986"/>
      <c r="C8" s="989"/>
      <c r="D8" s="989"/>
      <c r="E8" s="991"/>
      <c r="F8" s="364"/>
      <c r="G8" s="318" t="s">
        <v>241</v>
      </c>
      <c r="H8" s="316" t="s">
        <v>242</v>
      </c>
      <c r="I8" s="316" t="s">
        <v>243</v>
      </c>
      <c r="J8" s="979"/>
    </row>
    <row r="9" spans="1:10" ht="15.75" thickBot="1">
      <c r="A9" s="319" t="s">
        <v>5</v>
      </c>
      <c r="B9" s="320" t="s">
        <v>6</v>
      </c>
      <c r="C9" s="321" t="s">
        <v>7</v>
      </c>
      <c r="D9" s="322" t="s">
        <v>8</v>
      </c>
      <c r="E9" s="323" t="s">
        <v>9</v>
      </c>
      <c r="F9" s="323" t="s">
        <v>10</v>
      </c>
      <c r="G9" s="324" t="s">
        <v>117</v>
      </c>
      <c r="H9" s="322" t="s">
        <v>244</v>
      </c>
      <c r="I9" s="321" t="s">
        <v>366</v>
      </c>
      <c r="J9" s="325" t="s">
        <v>245</v>
      </c>
    </row>
    <row r="10" spans="1:10" ht="15" thickTop="1">
      <c r="A10" s="326"/>
      <c r="B10" s="327" t="s">
        <v>246</v>
      </c>
      <c r="C10" s="328"/>
      <c r="D10" s="329"/>
      <c r="E10" s="714">
        <f aca="true" t="shared" si="0" ref="E10:J10">SUM(E12+E15)</f>
        <v>330950.1</v>
      </c>
      <c r="F10" s="714">
        <f t="shared" si="0"/>
        <v>224512.7</v>
      </c>
      <c r="G10" s="714">
        <f t="shared" si="0"/>
        <v>508.8</v>
      </c>
      <c r="H10" s="714">
        <f t="shared" si="0"/>
        <v>194167.19</v>
      </c>
      <c r="I10" s="714">
        <f t="shared" si="0"/>
        <v>29836.71</v>
      </c>
      <c r="J10" s="714">
        <f t="shared" si="0"/>
        <v>0</v>
      </c>
    </row>
    <row r="11" spans="1:10" ht="30">
      <c r="A11" s="330">
        <v>1</v>
      </c>
      <c r="B11" s="737" t="s">
        <v>247</v>
      </c>
      <c r="C11" s="738">
        <v>801</v>
      </c>
      <c r="D11" s="739" t="s">
        <v>248</v>
      </c>
      <c r="E11" s="715">
        <v>198381.92</v>
      </c>
      <c r="F11" s="715">
        <f>SUM(G11:I11)</f>
        <v>187015.31</v>
      </c>
      <c r="G11" s="715">
        <v>0</v>
      </c>
      <c r="H11" s="715">
        <v>158963.05</v>
      </c>
      <c r="I11" s="715">
        <v>28052.26</v>
      </c>
      <c r="J11" s="715"/>
    </row>
    <row r="12" spans="1:10" ht="15">
      <c r="A12" s="331"/>
      <c r="B12" s="740" t="s">
        <v>249</v>
      </c>
      <c r="C12" s="741">
        <v>801</v>
      </c>
      <c r="D12" s="742"/>
      <c r="E12" s="716">
        <f aca="true" t="shared" si="1" ref="E12:J12">SUM(E11)</f>
        <v>198381.92</v>
      </c>
      <c r="F12" s="716">
        <f t="shared" si="1"/>
        <v>187015.31</v>
      </c>
      <c r="G12" s="716">
        <f t="shared" si="1"/>
        <v>0</v>
      </c>
      <c r="H12" s="716">
        <f t="shared" si="1"/>
        <v>158963.05</v>
      </c>
      <c r="I12" s="716">
        <f t="shared" si="1"/>
        <v>28052.26</v>
      </c>
      <c r="J12" s="716">
        <f t="shared" si="1"/>
        <v>0</v>
      </c>
    </row>
    <row r="13" spans="1:10" ht="30">
      <c r="A13" s="332">
        <v>1</v>
      </c>
      <c r="B13" s="743" t="s">
        <v>250</v>
      </c>
      <c r="C13" s="744">
        <v>852</v>
      </c>
      <c r="D13" s="745" t="s">
        <v>251</v>
      </c>
      <c r="E13" s="717">
        <v>0</v>
      </c>
      <c r="F13" s="717">
        <f>SUM(G13:I13)</f>
        <v>508.8</v>
      </c>
      <c r="G13" s="717">
        <v>508.8</v>
      </c>
      <c r="H13" s="717">
        <v>0</v>
      </c>
      <c r="I13" s="717">
        <v>0</v>
      </c>
      <c r="J13" s="717"/>
    </row>
    <row r="14" spans="1:10" ht="30">
      <c r="A14" s="332">
        <v>2</v>
      </c>
      <c r="B14" s="743" t="s">
        <v>250</v>
      </c>
      <c r="C14" s="746">
        <v>852</v>
      </c>
      <c r="D14" s="745" t="s">
        <v>252</v>
      </c>
      <c r="E14" s="717">
        <v>132568.18</v>
      </c>
      <c r="F14" s="717">
        <f>SUM(G14:I14)</f>
        <v>36988.59</v>
      </c>
      <c r="G14" s="717">
        <v>0</v>
      </c>
      <c r="H14" s="717">
        <v>35204.14</v>
      </c>
      <c r="I14" s="717">
        <v>1784.45</v>
      </c>
      <c r="J14" s="717">
        <v>0</v>
      </c>
    </row>
    <row r="15" spans="1:10" ht="15">
      <c r="A15" s="333"/>
      <c r="B15" s="747" t="s">
        <v>249</v>
      </c>
      <c r="C15" s="741">
        <v>852</v>
      </c>
      <c r="D15" s="748"/>
      <c r="E15" s="718">
        <f aca="true" t="shared" si="2" ref="E15:J15">SUM(E13:E14)</f>
        <v>132568.18</v>
      </c>
      <c r="F15" s="718">
        <f t="shared" si="2"/>
        <v>37497.39</v>
      </c>
      <c r="G15" s="718">
        <f t="shared" si="2"/>
        <v>508.8</v>
      </c>
      <c r="H15" s="718">
        <f t="shared" si="2"/>
        <v>35204.14</v>
      </c>
      <c r="I15" s="718">
        <f t="shared" si="2"/>
        <v>1784.45</v>
      </c>
      <c r="J15" s="718">
        <f t="shared" si="2"/>
        <v>0</v>
      </c>
    </row>
    <row r="16" spans="1:10" ht="15">
      <c r="A16" s="351"/>
      <c r="B16" s="749"/>
      <c r="C16" s="750"/>
      <c r="D16" s="751"/>
      <c r="E16" s="719"/>
      <c r="F16" s="719"/>
      <c r="G16" s="719"/>
      <c r="H16" s="719"/>
      <c r="I16" s="719"/>
      <c r="J16" s="720"/>
    </row>
    <row r="17" spans="1:10" ht="14.25">
      <c r="A17" s="334"/>
      <c r="B17" s="752" t="s">
        <v>253</v>
      </c>
      <c r="C17" s="753"/>
      <c r="D17" s="754"/>
      <c r="E17" s="721">
        <f>E22+E30+E24+E28+E26</f>
        <v>4041839.58</v>
      </c>
      <c r="F17" s="721">
        <f>F22+F30+F24+F28+F26</f>
        <v>2938833.3800000004</v>
      </c>
      <c r="G17" s="721">
        <f>G22+G30+G24+G28+G26</f>
        <v>963917.78</v>
      </c>
      <c r="H17" s="721">
        <f>H22+H30+H24+H28+H26</f>
        <v>1974915.6</v>
      </c>
      <c r="I17" s="721">
        <f>I22+I30</f>
        <v>0</v>
      </c>
      <c r="J17" s="721">
        <f>J22+J30</f>
        <v>0</v>
      </c>
    </row>
    <row r="18" spans="1:10" ht="45">
      <c r="A18" s="335">
        <v>1</v>
      </c>
      <c r="B18" s="336" t="s">
        <v>254</v>
      </c>
      <c r="C18" s="337" t="s">
        <v>11</v>
      </c>
      <c r="D18" s="337" t="s">
        <v>74</v>
      </c>
      <c r="E18" s="722">
        <v>3556434.15</v>
      </c>
      <c r="F18" s="722">
        <f>SUM(G18:I18)</f>
        <v>1714018.56</v>
      </c>
      <c r="G18" s="723">
        <v>330701.04</v>
      </c>
      <c r="H18" s="722">
        <v>1383317.52</v>
      </c>
      <c r="I18" s="724">
        <v>0</v>
      </c>
      <c r="J18" s="725">
        <v>0</v>
      </c>
    </row>
    <row r="19" spans="1:10" s="32" customFormat="1" ht="30">
      <c r="A19" s="466">
        <v>2</v>
      </c>
      <c r="B19" s="755" t="s">
        <v>359</v>
      </c>
      <c r="C19" s="467" t="s">
        <v>11</v>
      </c>
      <c r="D19" s="467" t="s">
        <v>74</v>
      </c>
      <c r="E19" s="726">
        <v>0</v>
      </c>
      <c r="F19" s="722">
        <f>SUM(G19:I19)</f>
        <v>27218</v>
      </c>
      <c r="G19" s="727">
        <v>27218</v>
      </c>
      <c r="H19" s="728">
        <v>0</v>
      </c>
      <c r="I19" s="728">
        <v>0</v>
      </c>
      <c r="J19" s="728">
        <v>0</v>
      </c>
    </row>
    <row r="20" spans="1:10" s="32" customFormat="1" ht="30">
      <c r="A20" s="466">
        <v>3</v>
      </c>
      <c r="B20" s="755" t="s">
        <v>335</v>
      </c>
      <c r="C20" s="467" t="s">
        <v>11</v>
      </c>
      <c r="D20" s="467" t="s">
        <v>74</v>
      </c>
      <c r="E20" s="726">
        <v>0</v>
      </c>
      <c r="F20" s="722">
        <f>SUM(G20:I20)</f>
        <v>1098</v>
      </c>
      <c r="G20" s="728">
        <v>1098</v>
      </c>
      <c r="H20" s="728">
        <v>0</v>
      </c>
      <c r="I20" s="728">
        <v>0</v>
      </c>
      <c r="J20" s="728">
        <v>0</v>
      </c>
    </row>
    <row r="21" spans="1:10" ht="45">
      <c r="A21" s="338">
        <v>4</v>
      </c>
      <c r="B21" s="756" t="s">
        <v>360</v>
      </c>
      <c r="C21" s="339" t="s">
        <v>11</v>
      </c>
      <c r="D21" s="339" t="s">
        <v>192</v>
      </c>
      <c r="E21" s="722">
        <v>0</v>
      </c>
      <c r="F21" s="722">
        <f>SUM(G21:I21)</f>
        <v>492850.92000000004</v>
      </c>
      <c r="G21" s="729">
        <v>243745.35</v>
      </c>
      <c r="H21" s="729">
        <v>249105.57</v>
      </c>
      <c r="I21" s="729">
        <v>0</v>
      </c>
      <c r="J21" s="729">
        <v>0</v>
      </c>
    </row>
    <row r="22" spans="1:10" ht="15">
      <c r="A22" s="333"/>
      <c r="B22" s="757" t="s">
        <v>249</v>
      </c>
      <c r="C22" s="758" t="s">
        <v>11</v>
      </c>
      <c r="D22" s="748"/>
      <c r="E22" s="718">
        <f aca="true" t="shared" si="3" ref="E22:J22">SUM(E18:E21)</f>
        <v>3556434.15</v>
      </c>
      <c r="F22" s="718">
        <f t="shared" si="3"/>
        <v>2235185.48</v>
      </c>
      <c r="G22" s="718">
        <f t="shared" si="3"/>
        <v>602762.39</v>
      </c>
      <c r="H22" s="718">
        <f t="shared" si="3"/>
        <v>1632423.09</v>
      </c>
      <c r="I22" s="718">
        <f t="shared" si="3"/>
        <v>0</v>
      </c>
      <c r="J22" s="718">
        <f t="shared" si="3"/>
        <v>0</v>
      </c>
    </row>
    <row r="23" spans="1:10" s="468" customFormat="1" ht="30">
      <c r="A23" s="475">
        <v>1</v>
      </c>
      <c r="B23" s="759" t="s">
        <v>363</v>
      </c>
      <c r="C23" s="760">
        <v>801</v>
      </c>
      <c r="D23" s="761" t="s">
        <v>248</v>
      </c>
      <c r="E23" s="727">
        <v>0</v>
      </c>
      <c r="F23" s="727">
        <f>SUM(G23:I23)</f>
        <v>1586</v>
      </c>
      <c r="G23" s="727">
        <v>1586</v>
      </c>
      <c r="H23" s="727">
        <v>0</v>
      </c>
      <c r="I23" s="727">
        <v>0</v>
      </c>
      <c r="J23" s="727">
        <v>0</v>
      </c>
    </row>
    <row r="24" spans="1:10" s="474" customFormat="1" ht="15">
      <c r="A24" s="473"/>
      <c r="B24" s="762" t="s">
        <v>249</v>
      </c>
      <c r="C24" s="763">
        <v>801</v>
      </c>
      <c r="D24" s="764"/>
      <c r="E24" s="730">
        <f aca="true" t="shared" si="4" ref="E24:J24">E23</f>
        <v>0</v>
      </c>
      <c r="F24" s="730">
        <f t="shared" si="4"/>
        <v>1586</v>
      </c>
      <c r="G24" s="730">
        <f t="shared" si="4"/>
        <v>1586</v>
      </c>
      <c r="H24" s="730">
        <f t="shared" si="4"/>
        <v>0</v>
      </c>
      <c r="I24" s="730">
        <f t="shared" si="4"/>
        <v>0</v>
      </c>
      <c r="J24" s="730">
        <f t="shared" si="4"/>
        <v>0</v>
      </c>
    </row>
    <row r="25" spans="1:10" s="468" customFormat="1" ht="30">
      <c r="A25" s="475">
        <v>1</v>
      </c>
      <c r="B25" s="743" t="s">
        <v>250</v>
      </c>
      <c r="C25" s="765">
        <v>852</v>
      </c>
      <c r="D25" s="761" t="s">
        <v>252</v>
      </c>
      <c r="E25" s="727">
        <v>3400</v>
      </c>
      <c r="F25" s="727">
        <f>SUM(G25:I25)</f>
        <v>0</v>
      </c>
      <c r="G25" s="727">
        <v>0</v>
      </c>
      <c r="H25" s="727">
        <v>0</v>
      </c>
      <c r="I25" s="727">
        <v>0</v>
      </c>
      <c r="J25" s="727">
        <v>0</v>
      </c>
    </row>
    <row r="26" spans="1:10" s="32" customFormat="1" ht="15">
      <c r="A26" s="476"/>
      <c r="B26" s="766" t="s">
        <v>249</v>
      </c>
      <c r="C26" s="767">
        <v>852</v>
      </c>
      <c r="D26" s="768"/>
      <c r="E26" s="731">
        <f>SUM(E25)</f>
        <v>3400</v>
      </c>
      <c r="F26" s="732">
        <f>SUM(G26:I26)</f>
        <v>0</v>
      </c>
      <c r="G26" s="731">
        <f>SUM(G25)</f>
        <v>0</v>
      </c>
      <c r="H26" s="731">
        <f>SUM(H25)</f>
        <v>0</v>
      </c>
      <c r="I26" s="731">
        <f>SUM(I25)</f>
        <v>0</v>
      </c>
      <c r="J26" s="731">
        <f>SUM(J25)</f>
        <v>0</v>
      </c>
    </row>
    <row r="27" spans="1:10" s="468" customFormat="1" ht="47.25">
      <c r="A27" s="475">
        <v>1</v>
      </c>
      <c r="B27" s="769" t="s">
        <v>364</v>
      </c>
      <c r="C27" s="760">
        <v>854</v>
      </c>
      <c r="D27" s="761" t="s">
        <v>365</v>
      </c>
      <c r="E27" s="727">
        <v>482005.43</v>
      </c>
      <c r="F27" s="727">
        <f>SUM(G27:I27)</f>
        <v>489344.93000000005</v>
      </c>
      <c r="G27" s="727">
        <v>146852.42</v>
      </c>
      <c r="H27" s="727">
        <v>342492.51</v>
      </c>
      <c r="I27" s="727">
        <v>0</v>
      </c>
      <c r="J27" s="727">
        <v>0</v>
      </c>
    </row>
    <row r="28" spans="1:10" s="474" customFormat="1" ht="15">
      <c r="A28" s="473"/>
      <c r="B28" s="762" t="s">
        <v>249</v>
      </c>
      <c r="C28" s="763">
        <v>854</v>
      </c>
      <c r="D28" s="764"/>
      <c r="E28" s="730">
        <f aca="true" t="shared" si="5" ref="E28:J28">E27</f>
        <v>482005.43</v>
      </c>
      <c r="F28" s="730">
        <f t="shared" si="5"/>
        <v>489344.93000000005</v>
      </c>
      <c r="G28" s="730">
        <f t="shared" si="5"/>
        <v>146852.42</v>
      </c>
      <c r="H28" s="730">
        <f t="shared" si="5"/>
        <v>342492.51</v>
      </c>
      <c r="I28" s="730">
        <f t="shared" si="5"/>
        <v>0</v>
      </c>
      <c r="J28" s="730">
        <f t="shared" si="5"/>
        <v>0</v>
      </c>
    </row>
    <row r="29" spans="1:10" ht="45">
      <c r="A29" s="332">
        <v>1</v>
      </c>
      <c r="B29" s="743" t="s">
        <v>362</v>
      </c>
      <c r="C29" s="744">
        <v>921</v>
      </c>
      <c r="D29" s="339" t="s">
        <v>198</v>
      </c>
      <c r="E29" s="717">
        <v>0</v>
      </c>
      <c r="F29" s="717">
        <f>SUM(G29:I29)</f>
        <v>212716.97</v>
      </c>
      <c r="G29" s="717">
        <v>212716.97</v>
      </c>
      <c r="H29" s="717">
        <v>0</v>
      </c>
      <c r="I29" s="717">
        <v>0</v>
      </c>
      <c r="J29" s="717">
        <v>0</v>
      </c>
    </row>
    <row r="30" spans="1:10" ht="15">
      <c r="A30" s="350"/>
      <c r="B30" s="747" t="s">
        <v>249</v>
      </c>
      <c r="C30" s="770">
        <v>921</v>
      </c>
      <c r="D30" s="758"/>
      <c r="E30" s="718">
        <f aca="true" t="shared" si="6" ref="E30:J30">SUM(E29)</f>
        <v>0</v>
      </c>
      <c r="F30" s="718">
        <f t="shared" si="6"/>
        <v>212716.97</v>
      </c>
      <c r="G30" s="718">
        <f t="shared" si="6"/>
        <v>212716.97</v>
      </c>
      <c r="H30" s="718">
        <f t="shared" si="6"/>
        <v>0</v>
      </c>
      <c r="I30" s="718">
        <f t="shared" si="6"/>
        <v>0</v>
      </c>
      <c r="J30" s="718">
        <f t="shared" si="6"/>
        <v>0</v>
      </c>
    </row>
    <row r="31" spans="1:10" ht="15.75">
      <c r="A31" s="352"/>
      <c r="B31" s="771"/>
      <c r="C31" s="310"/>
      <c r="D31" s="310"/>
      <c r="E31" s="733"/>
      <c r="F31" s="733"/>
      <c r="G31" s="734"/>
      <c r="H31" s="733"/>
      <c r="I31" s="733"/>
      <c r="J31" s="735"/>
    </row>
    <row r="32" spans="1:10" ht="15.75" thickBot="1">
      <c r="A32" s="340"/>
      <c r="B32" s="341" t="s">
        <v>82</v>
      </c>
      <c r="C32" s="342"/>
      <c r="D32" s="343"/>
      <c r="E32" s="736">
        <f aca="true" t="shared" si="7" ref="E32:J32">E17+E10</f>
        <v>4372789.68</v>
      </c>
      <c r="F32" s="736">
        <f t="shared" si="7"/>
        <v>3163346.0800000005</v>
      </c>
      <c r="G32" s="736">
        <f t="shared" si="7"/>
        <v>964426.5800000001</v>
      </c>
      <c r="H32" s="736">
        <f t="shared" si="7"/>
        <v>2169082.79</v>
      </c>
      <c r="I32" s="736">
        <f t="shared" si="7"/>
        <v>29836.71</v>
      </c>
      <c r="J32" s="736">
        <f t="shared" si="7"/>
        <v>0</v>
      </c>
    </row>
    <row r="33" spans="1:10" s="472" customFormat="1" ht="11.25">
      <c r="A33" s="469"/>
      <c r="B33" s="469" t="s">
        <v>361</v>
      </c>
      <c r="C33" s="470"/>
      <c r="D33" s="470"/>
      <c r="E33" s="471"/>
      <c r="F33" s="471"/>
      <c r="G33" s="471"/>
      <c r="H33" s="471"/>
      <c r="I33" s="471"/>
      <c r="J33" s="471"/>
    </row>
    <row r="34" spans="1:10" ht="12.75">
      <c r="A34" s="344"/>
      <c r="B34" s="345" t="s">
        <v>255</v>
      </c>
      <c r="C34" s="344"/>
      <c r="D34" s="344"/>
      <c r="E34" s="346"/>
      <c r="F34" s="346"/>
      <c r="G34" s="346"/>
      <c r="H34" s="346"/>
      <c r="I34" s="346"/>
      <c r="J34" s="346"/>
    </row>
    <row r="35" spans="1:10" ht="12.75">
      <c r="A35" s="477"/>
      <c r="B35" s="344"/>
      <c r="C35" s="344"/>
      <c r="D35" s="344"/>
      <c r="E35" s="344"/>
      <c r="F35" s="344"/>
      <c r="G35" s="344"/>
      <c r="H35" s="344"/>
      <c r="I35" s="344"/>
      <c r="J35" s="344"/>
    </row>
    <row r="36" spans="1:10" ht="12.75">
      <c r="A36" s="347"/>
      <c r="B36" s="345"/>
      <c r="C36" s="344"/>
      <c r="D36" s="344"/>
      <c r="E36" s="344"/>
      <c r="F36" s="344"/>
      <c r="G36" s="344"/>
      <c r="H36" s="344"/>
      <c r="I36" s="344"/>
      <c r="J36" s="344"/>
    </row>
    <row r="37" spans="2:10" ht="12.75">
      <c r="B37" s="344"/>
      <c r="C37" s="344"/>
      <c r="D37" s="344"/>
      <c r="E37" s="344"/>
      <c r="F37" s="344"/>
      <c r="G37" s="344"/>
      <c r="H37" s="344"/>
      <c r="I37" s="344"/>
      <c r="J37" s="344"/>
    </row>
    <row r="38" spans="1:10" ht="12.75">
      <c r="A38" s="347"/>
      <c r="B38" s="344"/>
      <c r="C38" s="344"/>
      <c r="D38" s="344"/>
      <c r="E38" s="344"/>
      <c r="F38" s="344"/>
      <c r="G38" s="344"/>
      <c r="H38" s="344"/>
      <c r="I38" s="344"/>
      <c r="J38" s="344"/>
    </row>
    <row r="39" spans="1:10" ht="15.75">
      <c r="A39" s="347"/>
      <c r="B39" s="348"/>
      <c r="C39" s="310"/>
      <c r="D39" s="310"/>
      <c r="E39" s="311"/>
      <c r="F39" s="311"/>
      <c r="G39" s="311"/>
      <c r="H39" s="311"/>
      <c r="I39" s="311"/>
      <c r="J39" s="349"/>
    </row>
    <row r="40" spans="1:10" ht="15.75">
      <c r="A40" s="347"/>
      <c r="B40" s="348"/>
      <c r="C40" s="310"/>
      <c r="D40" s="310"/>
      <c r="E40" s="311"/>
      <c r="F40" s="311"/>
      <c r="G40" s="311"/>
      <c r="H40" s="311"/>
      <c r="I40" s="311"/>
      <c r="J40" s="349"/>
    </row>
    <row r="41" spans="1:10" ht="15.75">
      <c r="A41" s="347"/>
      <c r="B41" s="348"/>
      <c r="C41" s="310"/>
      <c r="D41" s="310"/>
      <c r="E41" s="311"/>
      <c r="F41" s="311"/>
      <c r="G41" s="311"/>
      <c r="H41" s="311"/>
      <c r="I41" s="311"/>
      <c r="J41" s="349"/>
    </row>
    <row r="42" spans="1:10" ht="15.75">
      <c r="A42" s="347"/>
      <c r="B42" s="348"/>
      <c r="C42" s="310"/>
      <c r="D42" s="310"/>
      <c r="E42" s="311"/>
      <c r="F42" s="311"/>
      <c r="G42" s="311"/>
      <c r="H42" s="311"/>
      <c r="I42" s="311"/>
      <c r="J42" s="349"/>
    </row>
    <row r="43" spans="1:10" ht="15.75">
      <c r="A43" s="347"/>
      <c r="B43" s="348"/>
      <c r="C43" s="310"/>
      <c r="D43" s="310"/>
      <c r="E43" s="311"/>
      <c r="F43" s="311"/>
      <c r="G43" s="311"/>
      <c r="H43" s="311"/>
      <c r="I43" s="311"/>
      <c r="J43" s="349"/>
    </row>
    <row r="44" spans="1:10" ht="15.75">
      <c r="A44" s="347"/>
      <c r="B44" s="348"/>
      <c r="C44" s="310"/>
      <c r="D44" s="310"/>
      <c r="E44" s="311"/>
      <c r="F44" s="311"/>
      <c r="G44" s="311"/>
      <c r="H44" s="311"/>
      <c r="I44" s="311"/>
      <c r="J44" s="349"/>
    </row>
    <row r="45" spans="1:10" ht="15.75">
      <c r="A45" s="347"/>
      <c r="B45" s="348"/>
      <c r="C45" s="310"/>
      <c r="D45" s="310"/>
      <c r="E45" s="311"/>
      <c r="F45" s="311"/>
      <c r="G45" s="311"/>
      <c r="H45" s="311"/>
      <c r="I45" s="311"/>
      <c r="J45" s="349"/>
    </row>
    <row r="46" spans="1:10" ht="15.75">
      <c r="A46" s="347"/>
      <c r="B46" s="348"/>
      <c r="C46" s="310"/>
      <c r="D46" s="310"/>
      <c r="E46" s="311"/>
      <c r="F46" s="311"/>
      <c r="G46" s="311"/>
      <c r="H46" s="311"/>
      <c r="I46" s="311"/>
      <c r="J46" s="349"/>
    </row>
    <row r="47" spans="1:10" ht="15.75">
      <c r="A47" s="347"/>
      <c r="B47" s="348"/>
      <c r="C47" s="310"/>
      <c r="D47" s="310"/>
      <c r="E47" s="311"/>
      <c r="F47" s="311"/>
      <c r="G47" s="311"/>
      <c r="H47" s="311"/>
      <c r="I47" s="311"/>
      <c r="J47" s="349"/>
    </row>
    <row r="48" spans="1:10" ht="15.75">
      <c r="A48" s="347"/>
      <c r="B48" s="348"/>
      <c r="C48" s="310"/>
      <c r="D48" s="310"/>
      <c r="E48" s="311"/>
      <c r="F48" s="311"/>
      <c r="G48" s="311"/>
      <c r="H48" s="311"/>
      <c r="I48" s="311"/>
      <c r="J48" s="349"/>
    </row>
    <row r="49" spans="1:10" ht="15.75">
      <c r="A49" s="347"/>
      <c r="B49" s="348"/>
      <c r="C49" s="310"/>
      <c r="D49" s="310"/>
      <c r="E49" s="311"/>
      <c r="F49" s="311"/>
      <c r="G49" s="311"/>
      <c r="H49" s="311"/>
      <c r="I49" s="311"/>
      <c r="J49" s="349"/>
    </row>
    <row r="50" spans="1:10" ht="15.75">
      <c r="A50" s="347"/>
      <c r="B50" s="348"/>
      <c r="C50" s="310"/>
      <c r="D50" s="310"/>
      <c r="E50" s="311"/>
      <c r="F50" s="311"/>
      <c r="G50" s="311"/>
      <c r="H50" s="311"/>
      <c r="I50" s="311"/>
      <c r="J50" s="349"/>
    </row>
    <row r="51" spans="1:10" ht="15.75">
      <c r="A51" s="347"/>
      <c r="B51" s="348"/>
      <c r="C51" s="310"/>
      <c r="D51" s="310"/>
      <c r="E51" s="311"/>
      <c r="F51" s="311"/>
      <c r="G51" s="311"/>
      <c r="H51" s="311"/>
      <c r="I51" s="311"/>
      <c r="J51" s="349"/>
    </row>
    <row r="52" spans="1:10" ht="15.75">
      <c r="A52" s="347"/>
      <c r="B52" s="348"/>
      <c r="C52" s="310"/>
      <c r="D52" s="310"/>
      <c r="E52" s="311"/>
      <c r="F52" s="311"/>
      <c r="G52" s="311"/>
      <c r="H52" s="311"/>
      <c r="I52" s="311"/>
      <c r="J52" s="349"/>
    </row>
    <row r="53" spans="1:10" ht="15.75">
      <c r="A53" s="347"/>
      <c r="B53" s="348"/>
      <c r="C53" s="310"/>
      <c r="D53" s="310"/>
      <c r="E53" s="311"/>
      <c r="F53" s="311"/>
      <c r="G53" s="311"/>
      <c r="H53" s="311"/>
      <c r="I53" s="311"/>
      <c r="J53" s="349"/>
    </row>
    <row r="54" spans="1:10" ht="15.75">
      <c r="A54" s="347"/>
      <c r="B54" s="348"/>
      <c r="C54" s="310"/>
      <c r="D54" s="310"/>
      <c r="E54" s="311"/>
      <c r="F54" s="311"/>
      <c r="G54" s="311"/>
      <c r="H54" s="311"/>
      <c r="I54" s="311"/>
      <c r="J54" s="349"/>
    </row>
    <row r="55" spans="1:10" ht="15.75">
      <c r="A55" s="347"/>
      <c r="B55" s="348"/>
      <c r="C55" s="310"/>
      <c r="D55" s="310"/>
      <c r="E55" s="311"/>
      <c r="F55" s="311"/>
      <c r="G55" s="311"/>
      <c r="H55" s="311"/>
      <c r="I55" s="311"/>
      <c r="J55" s="349"/>
    </row>
    <row r="56" spans="1:10" ht="15.75">
      <c r="A56" s="347"/>
      <c r="B56" s="348"/>
      <c r="C56" s="310"/>
      <c r="D56" s="310"/>
      <c r="E56" s="311"/>
      <c r="F56" s="311"/>
      <c r="G56" s="311"/>
      <c r="H56" s="311"/>
      <c r="I56" s="311"/>
      <c r="J56" s="349"/>
    </row>
    <row r="57" spans="1:10" ht="15.75">
      <c r="A57" s="347"/>
      <c r="B57" s="348"/>
      <c r="C57" s="310"/>
      <c r="D57" s="310"/>
      <c r="E57" s="311"/>
      <c r="F57" s="311"/>
      <c r="G57" s="311"/>
      <c r="H57" s="311"/>
      <c r="I57" s="311"/>
      <c r="J57" s="349"/>
    </row>
    <row r="58" spans="1:10" ht="15.75">
      <c r="A58" s="347"/>
      <c r="B58" s="348"/>
      <c r="C58" s="310"/>
      <c r="D58" s="310"/>
      <c r="E58" s="311"/>
      <c r="F58" s="311"/>
      <c r="G58" s="311"/>
      <c r="H58" s="311"/>
      <c r="I58" s="311"/>
      <c r="J58" s="349"/>
    </row>
    <row r="59" spans="1:10" ht="15.75">
      <c r="A59" s="347"/>
      <c r="B59" s="348"/>
      <c r="C59" s="310"/>
      <c r="D59" s="310"/>
      <c r="E59" s="311"/>
      <c r="F59" s="311"/>
      <c r="G59" s="311"/>
      <c r="H59" s="311"/>
      <c r="I59" s="311"/>
      <c r="J59" s="349"/>
    </row>
    <row r="60" spans="1:10" ht="15.75">
      <c r="A60" s="347"/>
      <c r="B60" s="348"/>
      <c r="C60" s="310"/>
      <c r="D60" s="310"/>
      <c r="E60" s="311"/>
      <c r="F60" s="311"/>
      <c r="G60" s="311"/>
      <c r="H60" s="311"/>
      <c r="I60" s="311"/>
      <c r="J60" s="349"/>
    </row>
    <row r="61" spans="1:10" ht="15.75">
      <c r="A61" s="347"/>
      <c r="B61" s="348"/>
      <c r="C61" s="310"/>
      <c r="D61" s="310"/>
      <c r="E61" s="311"/>
      <c r="F61" s="311"/>
      <c r="G61" s="311"/>
      <c r="H61" s="311"/>
      <c r="I61" s="311"/>
      <c r="J61" s="349"/>
    </row>
    <row r="62" spans="1:10" ht="15.75">
      <c r="A62" s="347"/>
      <c r="B62" s="348"/>
      <c r="C62" s="310"/>
      <c r="D62" s="310"/>
      <c r="E62" s="311"/>
      <c r="F62" s="311"/>
      <c r="G62" s="311"/>
      <c r="H62" s="311"/>
      <c r="I62" s="311"/>
      <c r="J62" s="349"/>
    </row>
    <row r="63" spans="1:10" ht="15.75">
      <c r="A63" s="347"/>
      <c r="B63" s="348"/>
      <c r="C63" s="310"/>
      <c r="D63" s="310"/>
      <c r="E63" s="311"/>
      <c r="F63" s="311"/>
      <c r="G63" s="311"/>
      <c r="H63" s="311"/>
      <c r="I63" s="311"/>
      <c r="J63" s="349"/>
    </row>
    <row r="64" spans="1:10" ht="15.75">
      <c r="A64" s="347"/>
      <c r="B64" s="348"/>
      <c r="C64" s="310"/>
      <c r="D64" s="310"/>
      <c r="E64" s="311"/>
      <c r="F64" s="311"/>
      <c r="G64" s="311"/>
      <c r="H64" s="311"/>
      <c r="I64" s="311"/>
      <c r="J64" s="349"/>
    </row>
    <row r="65" spans="1:10" ht="15.75">
      <c r="A65" s="347"/>
      <c r="B65" s="348"/>
      <c r="C65" s="310"/>
      <c r="D65" s="310"/>
      <c r="E65" s="311"/>
      <c r="F65" s="311"/>
      <c r="G65" s="311"/>
      <c r="H65" s="311"/>
      <c r="I65" s="311"/>
      <c r="J65" s="349"/>
    </row>
    <row r="66" spans="1:10" ht="15.75">
      <c r="A66" s="347"/>
      <c r="B66" s="348"/>
      <c r="C66" s="310"/>
      <c r="D66" s="310"/>
      <c r="E66" s="311"/>
      <c r="F66" s="311"/>
      <c r="G66" s="311"/>
      <c r="H66" s="311"/>
      <c r="I66" s="311"/>
      <c r="J66" s="349"/>
    </row>
    <row r="67" spans="1:10" ht="15.75">
      <c r="A67" s="347"/>
      <c r="B67" s="348"/>
      <c r="C67" s="310"/>
      <c r="D67" s="310"/>
      <c r="E67" s="311"/>
      <c r="F67" s="311"/>
      <c r="G67" s="311"/>
      <c r="H67" s="311"/>
      <c r="I67" s="311"/>
      <c r="J67" s="349"/>
    </row>
    <row r="68" spans="1:10" ht="15.75">
      <c r="A68" s="347"/>
      <c r="B68" s="348"/>
      <c r="C68" s="310"/>
      <c r="D68" s="310"/>
      <c r="E68" s="311"/>
      <c r="F68" s="311"/>
      <c r="G68" s="311"/>
      <c r="H68" s="311"/>
      <c r="I68" s="311"/>
      <c r="J68" s="349"/>
    </row>
    <row r="69" spans="1:10" ht="15.75">
      <c r="A69" s="347"/>
      <c r="B69" s="348"/>
      <c r="C69" s="310"/>
      <c r="D69" s="310"/>
      <c r="E69" s="311"/>
      <c r="F69" s="311"/>
      <c r="G69" s="311"/>
      <c r="H69" s="311"/>
      <c r="I69" s="311"/>
      <c r="J69" s="349"/>
    </row>
    <row r="70" spans="1:10" ht="15.75">
      <c r="A70" s="347"/>
      <c r="B70" s="348"/>
      <c r="C70" s="310"/>
      <c r="D70" s="310"/>
      <c r="E70" s="311"/>
      <c r="F70" s="311"/>
      <c r="G70" s="311"/>
      <c r="H70" s="311"/>
      <c r="I70" s="311"/>
      <c r="J70" s="349"/>
    </row>
    <row r="71" spans="1:10" ht="15.75">
      <c r="A71" s="347"/>
      <c r="B71" s="348"/>
      <c r="C71" s="310"/>
      <c r="D71" s="310"/>
      <c r="E71" s="311"/>
      <c r="F71" s="311"/>
      <c r="G71" s="311"/>
      <c r="H71" s="311"/>
      <c r="I71" s="311"/>
      <c r="J71" s="349"/>
    </row>
    <row r="72" spans="1:10" ht="15.75">
      <c r="A72" s="347"/>
      <c r="B72" s="348"/>
      <c r="C72" s="310"/>
      <c r="D72" s="310"/>
      <c r="E72" s="311"/>
      <c r="F72" s="311"/>
      <c r="G72" s="311"/>
      <c r="H72" s="311"/>
      <c r="I72" s="311"/>
      <c r="J72" s="349"/>
    </row>
    <row r="73" spans="1:10" ht="15.75">
      <c r="A73" s="347"/>
      <c r="B73" s="348"/>
      <c r="C73" s="310"/>
      <c r="D73" s="310"/>
      <c r="E73" s="311"/>
      <c r="F73" s="311"/>
      <c r="G73" s="311"/>
      <c r="H73" s="311"/>
      <c r="I73" s="311"/>
      <c r="J73" s="349"/>
    </row>
    <row r="74" spans="1:10" ht="15.75">
      <c r="A74" s="347"/>
      <c r="B74" s="348"/>
      <c r="C74" s="310"/>
      <c r="D74" s="310"/>
      <c r="E74" s="311"/>
      <c r="F74" s="311"/>
      <c r="G74" s="311"/>
      <c r="H74" s="311"/>
      <c r="I74" s="311"/>
      <c r="J74" s="349"/>
    </row>
    <row r="75" spans="1:10" ht="15.75">
      <c r="A75" s="347"/>
      <c r="B75" s="348"/>
      <c r="C75" s="310"/>
      <c r="D75" s="310"/>
      <c r="E75" s="311"/>
      <c r="F75" s="311"/>
      <c r="G75" s="311"/>
      <c r="H75" s="311"/>
      <c r="I75" s="311"/>
      <c r="J75" s="349"/>
    </row>
    <row r="76" spans="1:10" ht="15.75">
      <c r="A76" s="347"/>
      <c r="B76" s="348"/>
      <c r="C76" s="310"/>
      <c r="D76" s="310"/>
      <c r="E76" s="311"/>
      <c r="F76" s="311"/>
      <c r="G76" s="311"/>
      <c r="H76" s="311"/>
      <c r="I76" s="311"/>
      <c r="J76" s="349"/>
    </row>
    <row r="77" spans="1:10" ht="15.75">
      <c r="A77" s="347"/>
      <c r="B77" s="348"/>
      <c r="C77" s="310"/>
      <c r="D77" s="310"/>
      <c r="E77" s="311"/>
      <c r="F77" s="311"/>
      <c r="G77" s="311"/>
      <c r="H77" s="311"/>
      <c r="I77" s="311"/>
      <c r="J77" s="349"/>
    </row>
    <row r="78" spans="1:10" ht="15.75">
      <c r="A78" s="347"/>
      <c r="B78" s="348"/>
      <c r="C78" s="310"/>
      <c r="D78" s="310"/>
      <c r="E78" s="311"/>
      <c r="F78" s="311"/>
      <c r="G78" s="311"/>
      <c r="H78" s="311"/>
      <c r="I78" s="311"/>
      <c r="J78" s="349"/>
    </row>
    <row r="79" spans="1:10" ht="15.75">
      <c r="A79" s="347"/>
      <c r="B79" s="348"/>
      <c r="C79" s="310"/>
      <c r="D79" s="310"/>
      <c r="E79" s="311"/>
      <c r="F79" s="311"/>
      <c r="G79" s="311"/>
      <c r="H79" s="311"/>
      <c r="I79" s="311"/>
      <c r="J79" s="349"/>
    </row>
    <row r="80" spans="1:10" ht="15.75">
      <c r="A80" s="347"/>
      <c r="B80" s="348"/>
      <c r="C80" s="310"/>
      <c r="D80" s="310"/>
      <c r="E80" s="311"/>
      <c r="F80" s="311"/>
      <c r="G80" s="311"/>
      <c r="H80" s="311"/>
      <c r="I80" s="311"/>
      <c r="J80" s="349"/>
    </row>
    <row r="81" spans="1:10" ht="15.75">
      <c r="A81" s="347"/>
      <c r="B81" s="348"/>
      <c r="C81" s="310"/>
      <c r="D81" s="310"/>
      <c r="E81" s="311"/>
      <c r="F81" s="311"/>
      <c r="G81" s="311"/>
      <c r="H81" s="311"/>
      <c r="I81" s="311"/>
      <c r="J81" s="349"/>
    </row>
    <row r="82" spans="1:10" ht="15.75">
      <c r="A82" s="347"/>
      <c r="B82" s="348"/>
      <c r="C82" s="310"/>
      <c r="D82" s="310"/>
      <c r="E82" s="311"/>
      <c r="F82" s="311"/>
      <c r="G82" s="311"/>
      <c r="H82" s="311"/>
      <c r="I82" s="311"/>
      <c r="J82" s="349"/>
    </row>
    <row r="83" spans="1:10" ht="15.75">
      <c r="A83" s="347"/>
      <c r="B83" s="348"/>
      <c r="C83" s="310"/>
      <c r="D83" s="310"/>
      <c r="E83" s="311"/>
      <c r="F83" s="311"/>
      <c r="G83" s="311"/>
      <c r="H83" s="311"/>
      <c r="I83" s="311"/>
      <c r="J83" s="349"/>
    </row>
    <row r="84" spans="1:10" ht="15.75">
      <c r="A84" s="347"/>
      <c r="B84" s="348"/>
      <c r="C84" s="310"/>
      <c r="D84" s="310"/>
      <c r="E84" s="311"/>
      <c r="F84" s="311"/>
      <c r="G84" s="311"/>
      <c r="H84" s="311"/>
      <c r="I84" s="311"/>
      <c r="J84" s="349"/>
    </row>
    <row r="85" spans="1:10" ht="15.75">
      <c r="A85" s="347"/>
      <c r="B85" s="348"/>
      <c r="C85" s="310"/>
      <c r="D85" s="310"/>
      <c r="E85" s="311"/>
      <c r="F85" s="311"/>
      <c r="G85" s="311"/>
      <c r="H85" s="311"/>
      <c r="I85" s="311"/>
      <c r="J85" s="349"/>
    </row>
    <row r="86" spans="1:10" ht="15.75">
      <c r="A86" s="347"/>
      <c r="B86" s="348"/>
      <c r="C86" s="310"/>
      <c r="D86" s="310"/>
      <c r="E86" s="311"/>
      <c r="F86" s="311"/>
      <c r="G86" s="311"/>
      <c r="H86" s="311"/>
      <c r="I86" s="311"/>
      <c r="J86" s="349"/>
    </row>
    <row r="87" spans="1:10" ht="15.75">
      <c r="A87" s="347"/>
      <c r="B87" s="348"/>
      <c r="C87" s="310"/>
      <c r="D87" s="310"/>
      <c r="E87" s="311"/>
      <c r="F87" s="311"/>
      <c r="G87" s="311"/>
      <c r="H87" s="311"/>
      <c r="I87" s="311"/>
      <c r="J87" s="349"/>
    </row>
    <row r="88" spans="1:10" ht="15.75">
      <c r="A88" s="347"/>
      <c r="B88" s="348"/>
      <c r="C88" s="310"/>
      <c r="D88" s="310"/>
      <c r="E88" s="311"/>
      <c r="F88" s="311"/>
      <c r="G88" s="311"/>
      <c r="H88" s="311"/>
      <c r="I88" s="311"/>
      <c r="J88" s="349"/>
    </row>
    <row r="89" spans="1:10" ht="15.75">
      <c r="A89" s="347"/>
      <c r="B89" s="348"/>
      <c r="C89" s="310"/>
      <c r="D89" s="310"/>
      <c r="E89" s="311"/>
      <c r="F89" s="311"/>
      <c r="G89" s="311"/>
      <c r="H89" s="311"/>
      <c r="I89" s="311"/>
      <c r="J89" s="349"/>
    </row>
    <row r="90" spans="1:10" ht="15.75">
      <c r="A90" s="347"/>
      <c r="B90" s="348"/>
      <c r="C90" s="310"/>
      <c r="D90" s="310"/>
      <c r="E90" s="311"/>
      <c r="F90" s="311"/>
      <c r="G90" s="311"/>
      <c r="H90" s="311"/>
      <c r="I90" s="311"/>
      <c r="J90" s="349"/>
    </row>
    <row r="91" spans="1:10" ht="15.75">
      <c r="A91" s="347"/>
      <c r="B91" s="348"/>
      <c r="C91" s="310"/>
      <c r="D91" s="310"/>
      <c r="E91" s="311"/>
      <c r="F91" s="311"/>
      <c r="G91" s="311"/>
      <c r="H91" s="311"/>
      <c r="I91" s="311"/>
      <c r="J91" s="349"/>
    </row>
    <row r="92" spans="1:10" ht="15.75">
      <c r="A92" s="347"/>
      <c r="B92" s="348"/>
      <c r="C92" s="310"/>
      <c r="D92" s="310"/>
      <c r="E92" s="311"/>
      <c r="F92" s="311"/>
      <c r="G92" s="311"/>
      <c r="H92" s="311"/>
      <c r="I92" s="311"/>
      <c r="J92" s="349"/>
    </row>
    <row r="93" spans="1:10" ht="15.75">
      <c r="A93" s="347"/>
      <c r="B93" s="348"/>
      <c r="C93" s="310"/>
      <c r="D93" s="310"/>
      <c r="E93" s="311"/>
      <c r="F93" s="311"/>
      <c r="G93" s="311"/>
      <c r="H93" s="311"/>
      <c r="I93" s="311"/>
      <c r="J93" s="349"/>
    </row>
    <row r="94" spans="1:10" ht="15.75">
      <c r="A94" s="347"/>
      <c r="B94" s="348"/>
      <c r="C94" s="310"/>
      <c r="D94" s="310"/>
      <c r="E94" s="311"/>
      <c r="F94" s="311"/>
      <c r="G94" s="311"/>
      <c r="H94" s="311"/>
      <c r="I94" s="311"/>
      <c r="J94" s="349"/>
    </row>
    <row r="95" spans="1:10" ht="15.75">
      <c r="A95" s="347"/>
      <c r="B95" s="348"/>
      <c r="C95" s="310"/>
      <c r="D95" s="310"/>
      <c r="E95" s="311"/>
      <c r="F95" s="311"/>
      <c r="G95" s="311"/>
      <c r="H95" s="311"/>
      <c r="I95" s="311"/>
      <c r="J95" s="349"/>
    </row>
    <row r="96" spans="1:10" ht="15.75">
      <c r="A96" s="347"/>
      <c r="B96" s="348"/>
      <c r="C96" s="310"/>
      <c r="D96" s="310"/>
      <c r="E96" s="311"/>
      <c r="F96" s="311"/>
      <c r="G96" s="311"/>
      <c r="H96" s="311"/>
      <c r="I96" s="311"/>
      <c r="J96" s="349"/>
    </row>
    <row r="97" spans="1:10" ht="15.75">
      <c r="A97" s="347"/>
      <c r="B97" s="348"/>
      <c r="C97" s="310"/>
      <c r="D97" s="310"/>
      <c r="E97" s="311"/>
      <c r="F97" s="311"/>
      <c r="G97" s="311"/>
      <c r="H97" s="311"/>
      <c r="I97" s="311"/>
      <c r="J97" s="349"/>
    </row>
    <row r="98" spans="1:10" ht="15.75">
      <c r="A98" s="347"/>
      <c r="B98" s="348"/>
      <c r="C98" s="310"/>
      <c r="D98" s="310"/>
      <c r="E98" s="311"/>
      <c r="F98" s="311"/>
      <c r="G98" s="311"/>
      <c r="H98" s="311"/>
      <c r="I98" s="311"/>
      <c r="J98" s="349"/>
    </row>
    <row r="99" spans="1:10" ht="15.75">
      <c r="A99" s="347"/>
      <c r="B99" s="348"/>
      <c r="C99" s="310"/>
      <c r="D99" s="310"/>
      <c r="E99" s="311"/>
      <c r="F99" s="311"/>
      <c r="G99" s="311"/>
      <c r="H99" s="311"/>
      <c r="I99" s="311"/>
      <c r="J99" s="349"/>
    </row>
    <row r="100" spans="1:10" ht="15.75">
      <c r="A100" s="347"/>
      <c r="B100" s="348"/>
      <c r="C100" s="310"/>
      <c r="D100" s="310"/>
      <c r="E100" s="311"/>
      <c r="F100" s="311"/>
      <c r="G100" s="311"/>
      <c r="H100" s="311"/>
      <c r="I100" s="311"/>
      <c r="J100" s="349"/>
    </row>
    <row r="101" spans="1:10" ht="15.75">
      <c r="A101" s="347"/>
      <c r="B101" s="348"/>
      <c r="C101" s="310"/>
      <c r="D101" s="310"/>
      <c r="E101" s="311"/>
      <c r="F101" s="311"/>
      <c r="G101" s="311"/>
      <c r="H101" s="311"/>
      <c r="I101" s="311"/>
      <c r="J101" s="349"/>
    </row>
    <row r="102" spans="1:10" ht="15.75">
      <c r="A102" s="347"/>
      <c r="B102" s="348"/>
      <c r="C102" s="310"/>
      <c r="D102" s="310"/>
      <c r="E102" s="311"/>
      <c r="F102" s="311"/>
      <c r="G102" s="311"/>
      <c r="H102" s="311"/>
      <c r="I102" s="311"/>
      <c r="J102" s="349"/>
    </row>
    <row r="103" spans="1:10" ht="15.75">
      <c r="A103" s="347"/>
      <c r="B103" s="348"/>
      <c r="C103" s="310"/>
      <c r="D103" s="310"/>
      <c r="E103" s="311"/>
      <c r="F103" s="311"/>
      <c r="G103" s="311"/>
      <c r="H103" s="311"/>
      <c r="I103" s="311"/>
      <c r="J103" s="349"/>
    </row>
    <row r="104" spans="1:10" ht="15.75">
      <c r="A104" s="347"/>
      <c r="B104" s="348"/>
      <c r="C104" s="310"/>
      <c r="D104" s="310"/>
      <c r="E104" s="311"/>
      <c r="F104" s="311"/>
      <c r="G104" s="311"/>
      <c r="H104" s="311"/>
      <c r="I104" s="311"/>
      <c r="J104" s="349"/>
    </row>
    <row r="105" spans="1:10" ht="15.75">
      <c r="A105" s="347"/>
      <c r="B105" s="348"/>
      <c r="C105" s="310"/>
      <c r="D105" s="310"/>
      <c r="E105" s="311"/>
      <c r="F105" s="311"/>
      <c r="G105" s="311"/>
      <c r="H105" s="311"/>
      <c r="I105" s="311"/>
      <c r="J105" s="349"/>
    </row>
    <row r="106" spans="1:10" ht="15.75">
      <c r="A106" s="347"/>
      <c r="B106" s="348"/>
      <c r="C106" s="310"/>
      <c r="D106" s="310"/>
      <c r="E106" s="311"/>
      <c r="F106" s="311"/>
      <c r="G106" s="311"/>
      <c r="H106" s="311"/>
      <c r="I106" s="311"/>
      <c r="J106" s="349"/>
    </row>
    <row r="107" spans="1:10" ht="15.75">
      <c r="A107" s="347"/>
      <c r="B107" s="348"/>
      <c r="C107" s="310"/>
      <c r="D107" s="310"/>
      <c r="E107" s="311"/>
      <c r="F107" s="311"/>
      <c r="G107" s="311"/>
      <c r="H107" s="311"/>
      <c r="I107" s="311"/>
      <c r="J107" s="349"/>
    </row>
    <row r="108" spans="1:10" ht="15.75">
      <c r="A108" s="347"/>
      <c r="B108" s="348"/>
      <c r="C108" s="310"/>
      <c r="D108" s="310"/>
      <c r="E108" s="311"/>
      <c r="F108" s="311"/>
      <c r="G108" s="311"/>
      <c r="H108" s="311"/>
      <c r="I108" s="311"/>
      <c r="J108" s="349"/>
    </row>
    <row r="109" spans="1:10" ht="15.75">
      <c r="A109" s="347"/>
      <c r="B109" s="348"/>
      <c r="C109" s="310"/>
      <c r="D109" s="310"/>
      <c r="E109" s="311"/>
      <c r="F109" s="311"/>
      <c r="G109" s="311"/>
      <c r="H109" s="311"/>
      <c r="I109" s="311"/>
      <c r="J109" s="349"/>
    </row>
    <row r="110" spans="1:10" ht="15.75">
      <c r="A110" s="347"/>
      <c r="B110" s="348"/>
      <c r="C110" s="310"/>
      <c r="D110" s="310"/>
      <c r="E110" s="311"/>
      <c r="F110" s="311"/>
      <c r="G110" s="311"/>
      <c r="H110" s="311"/>
      <c r="I110" s="311"/>
      <c r="J110" s="349"/>
    </row>
    <row r="111" spans="1:10" ht="15.75">
      <c r="A111" s="347"/>
      <c r="B111" s="348"/>
      <c r="C111" s="310"/>
      <c r="D111" s="310"/>
      <c r="E111" s="311"/>
      <c r="F111" s="311"/>
      <c r="G111" s="311"/>
      <c r="H111" s="311"/>
      <c r="I111" s="311"/>
      <c r="J111" s="349"/>
    </row>
    <row r="112" spans="1:10" ht="15.75">
      <c r="A112" s="347"/>
      <c r="B112" s="348"/>
      <c r="C112" s="310"/>
      <c r="D112" s="310"/>
      <c r="E112" s="311"/>
      <c r="F112" s="311"/>
      <c r="G112" s="311"/>
      <c r="H112" s="311"/>
      <c r="I112" s="311"/>
      <c r="J112" s="349"/>
    </row>
    <row r="113" spans="1:10" ht="15.75">
      <c r="A113" s="347"/>
      <c r="B113" s="348"/>
      <c r="C113" s="310"/>
      <c r="D113" s="310"/>
      <c r="E113" s="311"/>
      <c r="F113" s="311"/>
      <c r="G113" s="311"/>
      <c r="H113" s="311"/>
      <c r="I113" s="311"/>
      <c r="J113" s="349"/>
    </row>
    <row r="114" spans="1:10" ht="15.75">
      <c r="A114" s="347"/>
      <c r="B114" s="348"/>
      <c r="C114" s="310"/>
      <c r="D114" s="310"/>
      <c r="E114" s="311"/>
      <c r="F114" s="311"/>
      <c r="G114" s="311"/>
      <c r="H114" s="311"/>
      <c r="I114" s="311"/>
      <c r="J114" s="349"/>
    </row>
    <row r="115" spans="1:10" ht="15.75">
      <c r="A115" s="347"/>
      <c r="B115" s="348"/>
      <c r="C115" s="310"/>
      <c r="D115" s="310"/>
      <c r="E115" s="311"/>
      <c r="F115" s="311"/>
      <c r="G115" s="311"/>
      <c r="H115" s="311"/>
      <c r="I115" s="311"/>
      <c r="J115" s="349"/>
    </row>
    <row r="116" spans="1:10" ht="15.75">
      <c r="A116" s="347"/>
      <c r="B116" s="348"/>
      <c r="C116" s="310"/>
      <c r="D116" s="310"/>
      <c r="E116" s="311"/>
      <c r="F116" s="311"/>
      <c r="G116" s="311"/>
      <c r="H116" s="311"/>
      <c r="I116" s="311"/>
      <c r="J116" s="349"/>
    </row>
    <row r="117" spans="1:10" ht="15.75">
      <c r="A117" s="347"/>
      <c r="B117" s="348"/>
      <c r="C117" s="310"/>
      <c r="D117" s="310"/>
      <c r="E117" s="311"/>
      <c r="F117" s="311"/>
      <c r="G117" s="311"/>
      <c r="H117" s="311"/>
      <c r="I117" s="311"/>
      <c r="J117" s="349"/>
    </row>
    <row r="118" spans="1:10" ht="15.75">
      <c r="A118" s="347"/>
      <c r="B118" s="348"/>
      <c r="C118" s="310"/>
      <c r="D118" s="310"/>
      <c r="E118" s="311"/>
      <c r="F118" s="311"/>
      <c r="G118" s="311"/>
      <c r="H118" s="311"/>
      <c r="I118" s="311"/>
      <c r="J118" s="349"/>
    </row>
    <row r="119" spans="1:10" ht="15.75">
      <c r="A119" s="347"/>
      <c r="B119" s="348"/>
      <c r="C119" s="310"/>
      <c r="D119" s="310"/>
      <c r="E119" s="311"/>
      <c r="F119" s="311"/>
      <c r="G119" s="311"/>
      <c r="H119" s="311"/>
      <c r="I119" s="311"/>
      <c r="J119" s="349"/>
    </row>
    <row r="120" spans="1:10" ht="15.75">
      <c r="A120" s="347"/>
      <c r="B120" s="348"/>
      <c r="C120" s="310"/>
      <c r="D120" s="310"/>
      <c r="E120" s="311"/>
      <c r="F120" s="311"/>
      <c r="G120" s="311"/>
      <c r="H120" s="311"/>
      <c r="I120" s="311"/>
      <c r="J120" s="349"/>
    </row>
    <row r="121" spans="1:10" ht="15.75">
      <c r="A121" s="347"/>
      <c r="B121" s="348"/>
      <c r="C121" s="310"/>
      <c r="D121" s="310"/>
      <c r="E121" s="311"/>
      <c r="F121" s="311"/>
      <c r="G121" s="311"/>
      <c r="H121" s="311"/>
      <c r="I121" s="311"/>
      <c r="J121" s="349"/>
    </row>
    <row r="122" spans="1:10" ht="15.75">
      <c r="A122" s="347"/>
      <c r="B122" s="348"/>
      <c r="C122" s="310"/>
      <c r="D122" s="310"/>
      <c r="E122" s="311"/>
      <c r="F122" s="311"/>
      <c r="G122" s="311"/>
      <c r="H122" s="311"/>
      <c r="I122" s="311"/>
      <c r="J122" s="349"/>
    </row>
    <row r="123" spans="1:10" ht="15.75">
      <c r="A123" s="347"/>
      <c r="B123" s="348"/>
      <c r="C123" s="310"/>
      <c r="D123" s="310"/>
      <c r="E123" s="311"/>
      <c r="F123" s="311"/>
      <c r="G123" s="311"/>
      <c r="H123" s="311"/>
      <c r="I123" s="311"/>
      <c r="J123" s="349"/>
    </row>
    <row r="124" spans="1:10" ht="15.75">
      <c r="A124" s="347"/>
      <c r="B124" s="348"/>
      <c r="C124" s="310"/>
      <c r="D124" s="310"/>
      <c r="E124" s="311"/>
      <c r="F124" s="311"/>
      <c r="G124" s="311"/>
      <c r="H124" s="311"/>
      <c r="I124" s="311"/>
      <c r="J124" s="349"/>
    </row>
    <row r="125" spans="1:10" ht="15.75">
      <c r="A125" s="347"/>
      <c r="B125" s="348"/>
      <c r="C125" s="310"/>
      <c r="D125" s="310"/>
      <c r="E125" s="311"/>
      <c r="F125" s="311"/>
      <c r="G125" s="311"/>
      <c r="H125" s="311"/>
      <c r="I125" s="311"/>
      <c r="J125" s="349"/>
    </row>
    <row r="126" spans="1:10" ht="15.75">
      <c r="A126" s="347"/>
      <c r="B126" s="309"/>
      <c r="C126" s="310"/>
      <c r="D126" s="310"/>
      <c r="E126" s="311"/>
      <c r="F126" s="311"/>
      <c r="G126" s="311"/>
      <c r="H126" s="311"/>
      <c r="I126" s="311"/>
      <c r="J126" s="349"/>
    </row>
    <row r="127" spans="1:10" ht="15.75">
      <c r="A127" s="347"/>
      <c r="B127" s="309"/>
      <c r="C127" s="310"/>
      <c r="D127" s="310"/>
      <c r="E127" s="311"/>
      <c r="F127" s="311"/>
      <c r="G127" s="311"/>
      <c r="H127" s="311"/>
      <c r="I127" s="311"/>
      <c r="J127" s="349"/>
    </row>
    <row r="128" spans="1:10" ht="15.75">
      <c r="A128" s="347"/>
      <c r="B128" s="309"/>
      <c r="C128" s="310"/>
      <c r="D128" s="310"/>
      <c r="E128" s="311"/>
      <c r="F128" s="311"/>
      <c r="G128" s="311"/>
      <c r="H128" s="311"/>
      <c r="I128" s="311"/>
      <c r="J128" s="349"/>
    </row>
    <row r="129" spans="1:10" ht="15.75">
      <c r="A129" s="347"/>
      <c r="B129" s="309"/>
      <c r="C129" s="310"/>
      <c r="D129" s="310"/>
      <c r="E129" s="311"/>
      <c r="F129" s="311"/>
      <c r="G129" s="311"/>
      <c r="H129" s="311"/>
      <c r="I129" s="311"/>
      <c r="J129" s="349"/>
    </row>
    <row r="130" spans="1:10" ht="15.75">
      <c r="A130" s="347"/>
      <c r="B130" s="309"/>
      <c r="C130" s="310"/>
      <c r="D130" s="310"/>
      <c r="E130" s="311"/>
      <c r="F130" s="311"/>
      <c r="G130" s="311"/>
      <c r="H130" s="311"/>
      <c r="I130" s="311"/>
      <c r="J130" s="349"/>
    </row>
    <row r="131" spans="1:10" ht="15.75">
      <c r="A131" s="347"/>
      <c r="B131" s="309"/>
      <c r="C131" s="310"/>
      <c r="D131" s="310"/>
      <c r="E131" s="311"/>
      <c r="F131" s="311"/>
      <c r="G131" s="311"/>
      <c r="H131" s="311"/>
      <c r="I131" s="311"/>
      <c r="J131" s="349"/>
    </row>
    <row r="132" spans="1:10" ht="15.75">
      <c r="A132" s="347"/>
      <c r="B132" s="347"/>
      <c r="C132" s="347"/>
      <c r="D132" s="347"/>
      <c r="E132" s="311"/>
      <c r="F132" s="311"/>
      <c r="G132" s="311"/>
      <c r="H132" s="311"/>
      <c r="I132" s="311"/>
      <c r="J132" s="349"/>
    </row>
    <row r="133" spans="1:10" ht="15.75">
      <c r="A133" s="347"/>
      <c r="B133" s="347"/>
      <c r="C133" s="347"/>
      <c r="D133" s="347"/>
      <c r="E133" s="311"/>
      <c r="F133" s="311"/>
      <c r="G133" s="311"/>
      <c r="H133" s="311"/>
      <c r="I133" s="311"/>
      <c r="J133" s="349"/>
    </row>
    <row r="134" spans="1:10" ht="15.75">
      <c r="A134" s="347"/>
      <c r="B134" s="347"/>
      <c r="C134" s="347"/>
      <c r="D134" s="347"/>
      <c r="E134" s="311"/>
      <c r="F134" s="311"/>
      <c r="G134" s="311"/>
      <c r="H134" s="311"/>
      <c r="I134" s="311"/>
      <c r="J134" s="349"/>
    </row>
    <row r="135" spans="1:10" ht="15.75">
      <c r="A135" s="347"/>
      <c r="B135" s="347"/>
      <c r="C135" s="347"/>
      <c r="D135" s="347"/>
      <c r="E135" s="311"/>
      <c r="F135" s="311"/>
      <c r="G135" s="311"/>
      <c r="H135" s="311"/>
      <c r="I135" s="311"/>
      <c r="J135" s="349"/>
    </row>
    <row r="136" spans="1:10" ht="15.75">
      <c r="A136" s="347"/>
      <c r="B136" s="347"/>
      <c r="C136" s="347"/>
      <c r="D136" s="347"/>
      <c r="E136" s="311"/>
      <c r="F136" s="311"/>
      <c r="G136" s="311"/>
      <c r="H136" s="311"/>
      <c r="I136" s="311"/>
      <c r="J136" s="349"/>
    </row>
    <row r="137" spans="1:10" ht="15.75">
      <c r="A137" s="347"/>
      <c r="B137" s="347"/>
      <c r="C137" s="347"/>
      <c r="D137" s="347"/>
      <c r="E137" s="311"/>
      <c r="F137" s="311"/>
      <c r="G137" s="311"/>
      <c r="H137" s="311"/>
      <c r="I137" s="311"/>
      <c r="J137" s="349"/>
    </row>
    <row r="138" spans="1:10" ht="15.75">
      <c r="A138" s="347"/>
      <c r="B138" s="347"/>
      <c r="C138" s="347"/>
      <c r="D138" s="347"/>
      <c r="E138" s="311"/>
      <c r="F138" s="311"/>
      <c r="G138" s="311"/>
      <c r="H138" s="311"/>
      <c r="I138" s="311"/>
      <c r="J138" s="349"/>
    </row>
    <row r="139" spans="1:10" ht="15.75">
      <c r="A139" s="347"/>
      <c r="B139" s="347"/>
      <c r="C139" s="347"/>
      <c r="D139" s="347"/>
      <c r="E139" s="311"/>
      <c r="F139" s="311"/>
      <c r="G139" s="311"/>
      <c r="H139" s="311"/>
      <c r="I139" s="311"/>
      <c r="J139" s="349"/>
    </row>
    <row r="140" spans="1:10" ht="15.75">
      <c r="A140" s="347"/>
      <c r="B140" s="347"/>
      <c r="C140" s="347"/>
      <c r="D140" s="347"/>
      <c r="E140" s="311"/>
      <c r="F140" s="311"/>
      <c r="G140" s="311"/>
      <c r="H140" s="311"/>
      <c r="I140" s="311"/>
      <c r="J140" s="349"/>
    </row>
    <row r="141" spans="1:10" ht="15.75">
      <c r="A141" s="347"/>
      <c r="B141" s="347"/>
      <c r="C141" s="347"/>
      <c r="D141" s="347"/>
      <c r="E141" s="311"/>
      <c r="F141" s="311"/>
      <c r="G141" s="311"/>
      <c r="H141" s="311"/>
      <c r="I141" s="311"/>
      <c r="J141" s="349"/>
    </row>
    <row r="142" spans="1:10" ht="15.75">
      <c r="A142" s="347"/>
      <c r="B142" s="347"/>
      <c r="C142" s="347"/>
      <c r="D142" s="347"/>
      <c r="E142" s="311"/>
      <c r="F142" s="311"/>
      <c r="G142" s="311"/>
      <c r="H142" s="311"/>
      <c r="I142" s="311"/>
      <c r="J142" s="349"/>
    </row>
    <row r="143" spans="1:10" ht="15.75">
      <c r="A143" s="347"/>
      <c r="B143" s="347"/>
      <c r="C143" s="347"/>
      <c r="D143" s="347"/>
      <c r="E143" s="311"/>
      <c r="F143" s="311"/>
      <c r="G143" s="311"/>
      <c r="H143" s="311"/>
      <c r="I143" s="311"/>
      <c r="J143" s="349"/>
    </row>
    <row r="144" spans="1:10" ht="15.75">
      <c r="A144" s="347"/>
      <c r="B144" s="347"/>
      <c r="C144" s="347"/>
      <c r="D144" s="347"/>
      <c r="E144" s="311"/>
      <c r="F144" s="311"/>
      <c r="G144" s="311"/>
      <c r="H144" s="311"/>
      <c r="I144" s="311"/>
      <c r="J144" s="349"/>
    </row>
    <row r="145" spans="1:10" ht="15.75">
      <c r="A145" s="347"/>
      <c r="B145" s="347"/>
      <c r="C145" s="347"/>
      <c r="D145" s="347"/>
      <c r="E145" s="311"/>
      <c r="F145" s="311"/>
      <c r="G145" s="311"/>
      <c r="H145" s="311"/>
      <c r="I145" s="311"/>
      <c r="J145" s="349"/>
    </row>
    <row r="146" spans="1:10" ht="15.75">
      <c r="A146" s="347"/>
      <c r="B146" s="347"/>
      <c r="C146" s="347"/>
      <c r="D146" s="347"/>
      <c r="E146" s="311"/>
      <c r="F146" s="311"/>
      <c r="G146" s="311"/>
      <c r="H146" s="311"/>
      <c r="I146" s="311"/>
      <c r="J146" s="349"/>
    </row>
    <row r="147" spans="1:10" ht="15.75">
      <c r="A147" s="347"/>
      <c r="B147" s="347"/>
      <c r="C147" s="347"/>
      <c r="D147" s="347"/>
      <c r="E147" s="311"/>
      <c r="F147" s="311"/>
      <c r="G147" s="311"/>
      <c r="H147" s="311"/>
      <c r="I147" s="311"/>
      <c r="J147" s="349"/>
    </row>
    <row r="148" spans="1:10" ht="15.75">
      <c r="A148" s="347"/>
      <c r="B148" s="347"/>
      <c r="C148" s="347"/>
      <c r="D148" s="347"/>
      <c r="E148" s="311"/>
      <c r="F148" s="311"/>
      <c r="G148" s="311"/>
      <c r="H148" s="311"/>
      <c r="I148" s="311"/>
      <c r="J148" s="349"/>
    </row>
    <row r="149" spans="1:10" ht="15.75">
      <c r="A149" s="347"/>
      <c r="B149" s="347"/>
      <c r="C149" s="347"/>
      <c r="D149" s="347"/>
      <c r="E149" s="311"/>
      <c r="F149" s="311"/>
      <c r="G149" s="311"/>
      <c r="H149" s="311"/>
      <c r="I149" s="311"/>
      <c r="J149" s="349"/>
    </row>
    <row r="150" spans="1:10" ht="15.75">
      <c r="A150" s="347"/>
      <c r="B150" s="347"/>
      <c r="C150" s="347"/>
      <c r="D150" s="347"/>
      <c r="E150" s="311"/>
      <c r="F150" s="311"/>
      <c r="G150" s="311"/>
      <c r="H150" s="311"/>
      <c r="I150" s="311"/>
      <c r="J150" s="349"/>
    </row>
    <row r="151" spans="1:10" ht="15.75">
      <c r="A151" s="347"/>
      <c r="B151" s="347"/>
      <c r="C151" s="347"/>
      <c r="D151" s="347"/>
      <c r="E151" s="311"/>
      <c r="F151" s="311"/>
      <c r="G151" s="311"/>
      <c r="H151" s="311"/>
      <c r="I151" s="311"/>
      <c r="J151" s="349"/>
    </row>
    <row r="152" spans="1:10" ht="15.75">
      <c r="A152" s="347"/>
      <c r="B152" s="347"/>
      <c r="C152" s="347"/>
      <c r="D152" s="347"/>
      <c r="E152" s="311"/>
      <c r="F152" s="311"/>
      <c r="G152" s="311"/>
      <c r="H152" s="311"/>
      <c r="I152" s="311"/>
      <c r="J152" s="349"/>
    </row>
    <row r="153" spans="1:10" ht="15.75">
      <c r="A153" s="347"/>
      <c r="B153" s="347"/>
      <c r="C153" s="347"/>
      <c r="D153" s="347"/>
      <c r="E153" s="311"/>
      <c r="F153" s="311"/>
      <c r="G153" s="311"/>
      <c r="H153" s="311"/>
      <c r="I153" s="311"/>
      <c r="J153" s="349"/>
    </row>
    <row r="154" spans="1:10" ht="15.75">
      <c r="A154" s="347"/>
      <c r="B154" s="347"/>
      <c r="C154" s="347"/>
      <c r="D154" s="347"/>
      <c r="E154" s="311"/>
      <c r="F154" s="311"/>
      <c r="G154" s="311"/>
      <c r="H154" s="311"/>
      <c r="I154" s="311"/>
      <c r="J154" s="349"/>
    </row>
    <row r="155" spans="1:10" ht="15.75">
      <c r="A155" s="347"/>
      <c r="B155" s="347"/>
      <c r="C155" s="347"/>
      <c r="D155" s="347"/>
      <c r="E155" s="311"/>
      <c r="F155" s="311"/>
      <c r="G155" s="311"/>
      <c r="H155" s="311"/>
      <c r="I155" s="311"/>
      <c r="J155" s="349"/>
    </row>
    <row r="156" spans="1:10" ht="15.75">
      <c r="A156" s="347"/>
      <c r="B156" s="347"/>
      <c r="C156" s="347"/>
      <c r="D156" s="347"/>
      <c r="E156" s="311"/>
      <c r="F156" s="311"/>
      <c r="G156" s="311"/>
      <c r="H156" s="311"/>
      <c r="I156" s="311"/>
      <c r="J156" s="349"/>
    </row>
    <row r="157" spans="1:10" ht="15.75">
      <c r="A157" s="347"/>
      <c r="B157" s="347"/>
      <c r="C157" s="347"/>
      <c r="D157" s="347"/>
      <c r="E157" s="311"/>
      <c r="F157" s="311"/>
      <c r="G157" s="311"/>
      <c r="H157" s="311"/>
      <c r="I157" s="311"/>
      <c r="J157" s="349"/>
    </row>
    <row r="158" spans="1:10" ht="15.75">
      <c r="A158" s="347"/>
      <c r="B158" s="347"/>
      <c r="C158" s="347"/>
      <c r="D158" s="347"/>
      <c r="E158" s="311"/>
      <c r="F158" s="311"/>
      <c r="G158" s="311"/>
      <c r="H158" s="311"/>
      <c r="I158" s="311"/>
      <c r="J158" s="349"/>
    </row>
    <row r="159" spans="1:10" ht="15.75">
      <c r="A159" s="347"/>
      <c r="B159" s="347"/>
      <c r="C159" s="347"/>
      <c r="D159" s="347"/>
      <c r="E159" s="311"/>
      <c r="F159" s="311"/>
      <c r="G159" s="311"/>
      <c r="H159" s="311"/>
      <c r="I159" s="311"/>
      <c r="J159" s="349"/>
    </row>
    <row r="160" spans="1:10" ht="15.75">
      <c r="A160" s="347"/>
      <c r="B160" s="347"/>
      <c r="C160" s="347"/>
      <c r="D160" s="347"/>
      <c r="E160" s="311"/>
      <c r="F160" s="311"/>
      <c r="G160" s="311"/>
      <c r="H160" s="311"/>
      <c r="I160" s="311"/>
      <c r="J160" s="349"/>
    </row>
    <row r="161" spans="1:10" ht="15.75">
      <c r="A161" s="347"/>
      <c r="B161" s="347"/>
      <c r="C161" s="347"/>
      <c r="D161" s="347"/>
      <c r="E161" s="311"/>
      <c r="F161" s="311"/>
      <c r="G161" s="311"/>
      <c r="H161" s="311"/>
      <c r="I161" s="311"/>
      <c r="J161" s="349"/>
    </row>
    <row r="162" spans="1:10" ht="15.75">
      <c r="A162" s="347"/>
      <c r="B162" s="347"/>
      <c r="C162" s="347"/>
      <c r="D162" s="347"/>
      <c r="E162" s="311"/>
      <c r="F162" s="311"/>
      <c r="G162" s="311"/>
      <c r="H162" s="311"/>
      <c r="I162" s="311"/>
      <c r="J162" s="349"/>
    </row>
    <row r="163" spans="1:10" ht="15.75">
      <c r="A163" s="347"/>
      <c r="B163" s="347"/>
      <c r="C163" s="347"/>
      <c r="D163" s="347"/>
      <c r="E163" s="311"/>
      <c r="F163" s="311"/>
      <c r="G163" s="311"/>
      <c r="H163" s="311"/>
      <c r="I163" s="311"/>
      <c r="J163" s="349"/>
    </row>
    <row r="164" spans="1:10" ht="15.75">
      <c r="A164" s="347"/>
      <c r="B164" s="347"/>
      <c r="C164" s="347"/>
      <c r="D164" s="347"/>
      <c r="E164" s="311"/>
      <c r="F164" s="311"/>
      <c r="G164" s="311"/>
      <c r="H164" s="311"/>
      <c r="I164" s="311"/>
      <c r="J164" s="349"/>
    </row>
    <row r="165" spans="1:10" ht="15.75">
      <c r="A165" s="347"/>
      <c r="B165" s="347"/>
      <c r="C165" s="347"/>
      <c r="D165" s="347"/>
      <c r="E165" s="311"/>
      <c r="F165" s="311"/>
      <c r="G165" s="311"/>
      <c r="H165" s="311"/>
      <c r="I165" s="311"/>
      <c r="J165" s="349"/>
    </row>
    <row r="166" spans="1:10" ht="15.75">
      <c r="A166" s="347"/>
      <c r="B166" s="347"/>
      <c r="C166" s="347"/>
      <c r="D166" s="347"/>
      <c r="E166" s="311"/>
      <c r="F166" s="311"/>
      <c r="G166" s="311"/>
      <c r="H166" s="311"/>
      <c r="I166" s="311"/>
      <c r="J166" s="349"/>
    </row>
    <row r="167" spans="1:10" ht="15.75">
      <c r="A167" s="347"/>
      <c r="B167" s="347"/>
      <c r="C167" s="347"/>
      <c r="D167" s="347"/>
      <c r="E167" s="311"/>
      <c r="F167" s="311"/>
      <c r="G167" s="311"/>
      <c r="H167" s="311"/>
      <c r="I167" s="311"/>
      <c r="J167" s="349"/>
    </row>
    <row r="168" spans="1:10" ht="15.75">
      <c r="A168" s="347"/>
      <c r="B168" s="347"/>
      <c r="C168" s="347"/>
      <c r="D168" s="347"/>
      <c r="E168" s="311"/>
      <c r="F168" s="311"/>
      <c r="G168" s="311"/>
      <c r="H168" s="311"/>
      <c r="I168" s="311"/>
      <c r="J168" s="349"/>
    </row>
    <row r="169" spans="1:10" ht="15.75">
      <c r="A169" s="347"/>
      <c r="B169" s="347"/>
      <c r="C169" s="347"/>
      <c r="D169" s="347"/>
      <c r="E169" s="311"/>
      <c r="F169" s="311"/>
      <c r="G169" s="311"/>
      <c r="H169" s="311"/>
      <c r="I169" s="311"/>
      <c r="J169" s="349"/>
    </row>
    <row r="170" spans="1:10" ht="15.75">
      <c r="A170" s="347"/>
      <c r="B170" s="347"/>
      <c r="C170" s="347"/>
      <c r="D170" s="347"/>
      <c r="E170" s="311"/>
      <c r="F170" s="311"/>
      <c r="G170" s="311"/>
      <c r="H170" s="311"/>
      <c r="I170" s="311"/>
      <c r="J170" s="349"/>
    </row>
    <row r="171" spans="1:10" ht="15.75">
      <c r="A171" s="347"/>
      <c r="B171" s="347"/>
      <c r="C171" s="347"/>
      <c r="D171" s="347"/>
      <c r="E171" s="311"/>
      <c r="F171" s="311"/>
      <c r="G171" s="311"/>
      <c r="H171" s="311"/>
      <c r="I171" s="311"/>
      <c r="J171" s="349"/>
    </row>
    <row r="172" spans="1:10" ht="15.75">
      <c r="A172" s="347"/>
      <c r="B172" s="347"/>
      <c r="C172" s="347"/>
      <c r="D172" s="347"/>
      <c r="E172" s="311"/>
      <c r="F172" s="311"/>
      <c r="G172" s="311"/>
      <c r="H172" s="311"/>
      <c r="I172" s="311"/>
      <c r="J172" s="349"/>
    </row>
    <row r="173" spans="1:10" ht="15.75">
      <c r="A173" s="347"/>
      <c r="B173" s="347"/>
      <c r="C173" s="347"/>
      <c r="D173" s="347"/>
      <c r="E173" s="311"/>
      <c r="F173" s="311"/>
      <c r="G173" s="311"/>
      <c r="H173" s="311"/>
      <c r="I173" s="311"/>
      <c r="J173" s="349"/>
    </row>
    <row r="174" spans="1:10" ht="15.75">
      <c r="A174" s="347"/>
      <c r="B174" s="347"/>
      <c r="C174" s="347"/>
      <c r="D174" s="347"/>
      <c r="E174" s="311"/>
      <c r="F174" s="311"/>
      <c r="G174" s="311"/>
      <c r="H174" s="311"/>
      <c r="I174" s="311"/>
      <c r="J174" s="349"/>
    </row>
    <row r="175" spans="1:10" ht="15.75">
      <c r="A175" s="347"/>
      <c r="B175" s="347"/>
      <c r="C175" s="347"/>
      <c r="D175" s="347"/>
      <c r="E175" s="311"/>
      <c r="F175" s="311"/>
      <c r="G175" s="311"/>
      <c r="H175" s="311"/>
      <c r="I175" s="311"/>
      <c r="J175" s="349"/>
    </row>
    <row r="176" spans="1:10" ht="15.75">
      <c r="A176" s="347"/>
      <c r="B176" s="347"/>
      <c r="C176" s="347"/>
      <c r="D176" s="347"/>
      <c r="E176" s="311"/>
      <c r="F176" s="311"/>
      <c r="G176" s="311"/>
      <c r="H176" s="311"/>
      <c r="I176" s="311"/>
      <c r="J176" s="349"/>
    </row>
    <row r="177" spans="1:10" ht="15.75">
      <c r="A177" s="347"/>
      <c r="B177" s="347"/>
      <c r="C177" s="347"/>
      <c r="D177" s="347"/>
      <c r="E177" s="311"/>
      <c r="F177" s="311"/>
      <c r="G177" s="311"/>
      <c r="H177" s="311"/>
      <c r="I177" s="311"/>
      <c r="J177" s="349"/>
    </row>
    <row r="178" spans="1:10" ht="15.75">
      <c r="A178" s="347"/>
      <c r="B178" s="347"/>
      <c r="C178" s="347"/>
      <c r="D178" s="347"/>
      <c r="E178" s="311"/>
      <c r="F178" s="311"/>
      <c r="G178" s="311"/>
      <c r="H178" s="311"/>
      <c r="I178" s="311"/>
      <c r="J178" s="349"/>
    </row>
    <row r="179" spans="1:10" ht="15.75">
      <c r="A179" s="347"/>
      <c r="B179" s="347"/>
      <c r="C179" s="347"/>
      <c r="D179" s="347"/>
      <c r="E179" s="311"/>
      <c r="F179" s="311"/>
      <c r="G179" s="311"/>
      <c r="H179" s="311"/>
      <c r="I179" s="311"/>
      <c r="J179" s="349"/>
    </row>
    <row r="180" spans="1:10" ht="15.75">
      <c r="A180" s="347"/>
      <c r="B180" s="347"/>
      <c r="C180" s="347"/>
      <c r="D180" s="347"/>
      <c r="E180" s="311"/>
      <c r="F180" s="311"/>
      <c r="G180" s="311"/>
      <c r="H180" s="311"/>
      <c r="I180" s="311"/>
      <c r="J180" s="349"/>
    </row>
    <row r="181" spans="1:10" ht="15.75">
      <c r="A181" s="347"/>
      <c r="B181" s="347"/>
      <c r="C181" s="347"/>
      <c r="D181" s="347"/>
      <c r="E181" s="311"/>
      <c r="F181" s="311"/>
      <c r="G181" s="311"/>
      <c r="H181" s="311"/>
      <c r="I181" s="311"/>
      <c r="J181" s="349"/>
    </row>
    <row r="182" spans="1:10" ht="15.75">
      <c r="A182" s="347"/>
      <c r="B182" s="347"/>
      <c r="C182" s="347"/>
      <c r="D182" s="347"/>
      <c r="E182" s="311"/>
      <c r="F182" s="311"/>
      <c r="G182" s="311"/>
      <c r="H182" s="311"/>
      <c r="I182" s="311"/>
      <c r="J182" s="349"/>
    </row>
    <row r="183" spans="1:10" ht="15.75">
      <c r="A183" s="347"/>
      <c r="B183" s="347"/>
      <c r="C183" s="347"/>
      <c r="D183" s="347"/>
      <c r="E183" s="311"/>
      <c r="F183" s="311"/>
      <c r="G183" s="311"/>
      <c r="H183" s="311"/>
      <c r="I183" s="311"/>
      <c r="J183" s="349"/>
    </row>
    <row r="184" spans="1:10" ht="15.75">
      <c r="A184" s="347"/>
      <c r="B184" s="347"/>
      <c r="C184" s="347"/>
      <c r="D184" s="347"/>
      <c r="E184" s="311"/>
      <c r="F184" s="311"/>
      <c r="G184" s="311"/>
      <c r="H184" s="311"/>
      <c r="I184" s="311"/>
      <c r="J184" s="349"/>
    </row>
    <row r="185" spans="1:10" ht="15.75">
      <c r="A185" s="347"/>
      <c r="B185" s="347"/>
      <c r="C185" s="347"/>
      <c r="D185" s="347"/>
      <c r="E185" s="311"/>
      <c r="F185" s="311"/>
      <c r="G185" s="311"/>
      <c r="H185" s="311"/>
      <c r="I185" s="311"/>
      <c r="J185" s="349"/>
    </row>
    <row r="186" spans="1:10" ht="15.75">
      <c r="A186" s="347"/>
      <c r="B186" s="347"/>
      <c r="C186" s="347"/>
      <c r="D186" s="347"/>
      <c r="E186" s="311"/>
      <c r="F186" s="311"/>
      <c r="G186" s="311"/>
      <c r="H186" s="311"/>
      <c r="I186" s="311"/>
      <c r="J186" s="349"/>
    </row>
    <row r="187" spans="1:10" ht="15.75">
      <c r="A187" s="347"/>
      <c r="B187" s="347"/>
      <c r="C187" s="347"/>
      <c r="D187" s="347"/>
      <c r="E187" s="311"/>
      <c r="F187" s="311"/>
      <c r="G187" s="311"/>
      <c r="H187" s="311"/>
      <c r="I187" s="311"/>
      <c r="J187" s="349"/>
    </row>
    <row r="188" spans="1:10" ht="15.75">
      <c r="A188" s="347"/>
      <c r="B188" s="347"/>
      <c r="C188" s="347"/>
      <c r="D188" s="347"/>
      <c r="E188" s="311"/>
      <c r="F188" s="311"/>
      <c r="G188" s="311"/>
      <c r="H188" s="311"/>
      <c r="I188" s="311"/>
      <c r="J188" s="349"/>
    </row>
    <row r="189" spans="1:10" ht="15.75">
      <c r="A189" s="347"/>
      <c r="B189" s="347"/>
      <c r="C189" s="347"/>
      <c r="D189" s="347"/>
      <c r="E189" s="311"/>
      <c r="F189" s="311"/>
      <c r="G189" s="311"/>
      <c r="H189" s="311"/>
      <c r="I189" s="311"/>
      <c r="J189" s="349"/>
    </row>
    <row r="190" spans="1:10" ht="15.75">
      <c r="A190" s="347"/>
      <c r="B190" s="347"/>
      <c r="C190" s="347"/>
      <c r="D190" s="347"/>
      <c r="E190" s="311"/>
      <c r="F190" s="311"/>
      <c r="G190" s="311"/>
      <c r="H190" s="311"/>
      <c r="I190" s="311"/>
      <c r="J190" s="349"/>
    </row>
    <row r="191" spans="1:10" ht="15.75">
      <c r="A191" s="347"/>
      <c r="B191" s="347"/>
      <c r="C191" s="347"/>
      <c r="D191" s="347"/>
      <c r="E191" s="311"/>
      <c r="F191" s="311"/>
      <c r="G191" s="311"/>
      <c r="H191" s="311"/>
      <c r="I191" s="311"/>
      <c r="J191" s="349"/>
    </row>
    <row r="192" spans="1:10" ht="15.75">
      <c r="A192" s="347"/>
      <c r="B192" s="347"/>
      <c r="C192" s="347"/>
      <c r="D192" s="347"/>
      <c r="E192" s="311"/>
      <c r="F192" s="311"/>
      <c r="G192" s="311"/>
      <c r="H192" s="311"/>
      <c r="I192" s="311"/>
      <c r="J192" s="349"/>
    </row>
    <row r="193" spans="1:10" ht="15.75">
      <c r="A193" s="347"/>
      <c r="B193" s="347"/>
      <c r="C193" s="347"/>
      <c r="D193" s="347"/>
      <c r="E193" s="311"/>
      <c r="F193" s="311"/>
      <c r="G193" s="311"/>
      <c r="H193" s="311"/>
      <c r="I193" s="311"/>
      <c r="J193" s="349"/>
    </row>
    <row r="194" spans="1:10" ht="15.75">
      <c r="A194" s="347"/>
      <c r="B194" s="347"/>
      <c r="C194" s="347"/>
      <c r="D194" s="347"/>
      <c r="E194" s="311"/>
      <c r="F194" s="311"/>
      <c r="G194" s="311"/>
      <c r="H194" s="311"/>
      <c r="I194" s="311"/>
      <c r="J194" s="349"/>
    </row>
    <row r="195" spans="1:10" ht="15.75">
      <c r="A195" s="347"/>
      <c r="B195" s="347"/>
      <c r="C195" s="347"/>
      <c r="D195" s="347"/>
      <c r="E195" s="311"/>
      <c r="F195" s="311"/>
      <c r="G195" s="311"/>
      <c r="H195" s="311"/>
      <c r="I195" s="311"/>
      <c r="J195" s="349"/>
    </row>
    <row r="196" spans="1:10" ht="15.75">
      <c r="A196" s="347"/>
      <c r="B196" s="347"/>
      <c r="C196" s="347"/>
      <c r="D196" s="347"/>
      <c r="E196" s="311"/>
      <c r="F196" s="311"/>
      <c r="G196" s="311"/>
      <c r="H196" s="311"/>
      <c r="I196" s="311"/>
      <c r="J196" s="349"/>
    </row>
    <row r="197" spans="1:10" ht="15.75">
      <c r="A197" s="347"/>
      <c r="B197" s="347"/>
      <c r="C197" s="347"/>
      <c r="D197" s="347"/>
      <c r="E197" s="311"/>
      <c r="F197" s="311"/>
      <c r="G197" s="311"/>
      <c r="H197" s="311"/>
      <c r="I197" s="311"/>
      <c r="J197" s="349"/>
    </row>
    <row r="198" spans="1:10" ht="15.75">
      <c r="A198" s="347"/>
      <c r="B198" s="347"/>
      <c r="C198" s="347"/>
      <c r="D198" s="347"/>
      <c r="E198" s="311"/>
      <c r="F198" s="311"/>
      <c r="G198" s="311"/>
      <c r="H198" s="311"/>
      <c r="I198" s="311"/>
      <c r="J198" s="349"/>
    </row>
    <row r="199" spans="1:10" ht="15.75">
      <c r="A199" s="347"/>
      <c r="B199" s="347"/>
      <c r="C199" s="347"/>
      <c r="D199" s="347"/>
      <c r="E199" s="311"/>
      <c r="F199" s="311"/>
      <c r="G199" s="311"/>
      <c r="H199" s="311"/>
      <c r="I199" s="311"/>
      <c r="J199" s="349"/>
    </row>
    <row r="200" spans="1:10" ht="15.75">
      <c r="A200" s="347"/>
      <c r="B200" s="347"/>
      <c r="C200" s="347"/>
      <c r="D200" s="347"/>
      <c r="E200" s="311"/>
      <c r="F200" s="311"/>
      <c r="G200" s="311"/>
      <c r="H200" s="311"/>
      <c r="I200" s="311"/>
      <c r="J200" s="349"/>
    </row>
    <row r="201" spans="1:10" ht="15.75">
      <c r="A201" s="347"/>
      <c r="B201" s="347"/>
      <c r="C201" s="347"/>
      <c r="D201" s="347"/>
      <c r="E201" s="311"/>
      <c r="F201" s="311"/>
      <c r="G201" s="311"/>
      <c r="H201" s="311"/>
      <c r="I201" s="311"/>
      <c r="J201" s="349"/>
    </row>
    <row r="202" spans="1:10" ht="15.75">
      <c r="A202" s="347"/>
      <c r="B202" s="347"/>
      <c r="C202" s="347"/>
      <c r="D202" s="347"/>
      <c r="E202" s="311"/>
      <c r="F202" s="311"/>
      <c r="G202" s="311"/>
      <c r="H202" s="311"/>
      <c r="I202" s="311"/>
      <c r="J202" s="349"/>
    </row>
    <row r="203" spans="1:10" ht="15.75">
      <c r="A203" s="347"/>
      <c r="B203" s="347"/>
      <c r="C203" s="347"/>
      <c r="D203" s="347"/>
      <c r="E203" s="311"/>
      <c r="F203" s="311"/>
      <c r="G203" s="311"/>
      <c r="H203" s="311"/>
      <c r="I203" s="311"/>
      <c r="J203" s="349"/>
    </row>
    <row r="204" spans="1:10" ht="15.75">
      <c r="A204" s="347"/>
      <c r="B204" s="347"/>
      <c r="C204" s="347"/>
      <c r="D204" s="347"/>
      <c r="E204" s="311"/>
      <c r="F204" s="311"/>
      <c r="G204" s="311"/>
      <c r="H204" s="311"/>
      <c r="I204" s="311"/>
      <c r="J204" s="349"/>
    </row>
    <row r="205" spans="1:10" ht="15.75">
      <c r="A205" s="347"/>
      <c r="B205" s="347"/>
      <c r="C205" s="347"/>
      <c r="D205" s="347"/>
      <c r="E205" s="311"/>
      <c r="F205" s="311"/>
      <c r="G205" s="311"/>
      <c r="H205" s="311"/>
      <c r="I205" s="311"/>
      <c r="J205" s="349"/>
    </row>
    <row r="206" spans="1:10" ht="15.75">
      <c r="A206" s="347"/>
      <c r="B206" s="347"/>
      <c r="C206" s="347"/>
      <c r="D206" s="347"/>
      <c r="E206" s="311"/>
      <c r="F206" s="311"/>
      <c r="G206" s="311"/>
      <c r="H206" s="311"/>
      <c r="I206" s="311"/>
      <c r="J206" s="349"/>
    </row>
    <row r="207" spans="1:10" ht="15.75">
      <c r="A207" s="347"/>
      <c r="B207" s="347"/>
      <c r="C207" s="347"/>
      <c r="D207" s="347"/>
      <c r="E207" s="311"/>
      <c r="F207" s="311"/>
      <c r="G207" s="311"/>
      <c r="H207" s="311"/>
      <c r="I207" s="311"/>
      <c r="J207" s="349"/>
    </row>
    <row r="208" spans="1:10" ht="15.75">
      <c r="A208" s="347"/>
      <c r="B208" s="347"/>
      <c r="C208" s="347"/>
      <c r="D208" s="347"/>
      <c r="E208" s="311"/>
      <c r="F208" s="311"/>
      <c r="G208" s="311"/>
      <c r="H208" s="311"/>
      <c r="I208" s="311"/>
      <c r="J208" s="349"/>
    </row>
    <row r="209" spans="1:10" ht="15.75">
      <c r="A209" s="347"/>
      <c r="B209" s="347"/>
      <c r="C209" s="347"/>
      <c r="D209" s="347"/>
      <c r="E209" s="311"/>
      <c r="F209" s="311"/>
      <c r="G209" s="311"/>
      <c r="H209" s="311"/>
      <c r="I209" s="311"/>
      <c r="J209" s="349"/>
    </row>
    <row r="210" spans="1:10" ht="15.75">
      <c r="A210" s="347"/>
      <c r="B210" s="347"/>
      <c r="C210" s="347"/>
      <c r="D210" s="347"/>
      <c r="E210" s="311"/>
      <c r="F210" s="311"/>
      <c r="G210" s="311"/>
      <c r="H210" s="311"/>
      <c r="I210" s="311"/>
      <c r="J210" s="349"/>
    </row>
    <row r="211" spans="1:10" ht="15.75">
      <c r="A211" s="347"/>
      <c r="B211" s="347"/>
      <c r="C211" s="347"/>
      <c r="D211" s="347"/>
      <c r="E211" s="311"/>
      <c r="F211" s="311"/>
      <c r="G211" s="311"/>
      <c r="H211" s="311"/>
      <c r="I211" s="311"/>
      <c r="J211" s="349"/>
    </row>
    <row r="212" spans="1:10" ht="15.75">
      <c r="A212" s="347"/>
      <c r="B212" s="347"/>
      <c r="C212" s="347"/>
      <c r="D212" s="347"/>
      <c r="E212" s="311"/>
      <c r="F212" s="311"/>
      <c r="G212" s="311"/>
      <c r="H212" s="311"/>
      <c r="I212" s="311"/>
      <c r="J212" s="349"/>
    </row>
    <row r="213" spans="1:10" ht="15.75">
      <c r="A213" s="347"/>
      <c r="B213" s="347"/>
      <c r="C213" s="347"/>
      <c r="D213" s="347"/>
      <c r="E213" s="311"/>
      <c r="F213" s="311"/>
      <c r="G213" s="311"/>
      <c r="H213" s="311"/>
      <c r="I213" s="311"/>
      <c r="J213" s="349"/>
    </row>
    <row r="214" spans="1:10" ht="15.75">
      <c r="A214" s="347"/>
      <c r="B214" s="347"/>
      <c r="C214" s="347"/>
      <c r="D214" s="347"/>
      <c r="E214" s="311"/>
      <c r="F214" s="311"/>
      <c r="G214" s="311"/>
      <c r="H214" s="311"/>
      <c r="I214" s="311"/>
      <c r="J214" s="349"/>
    </row>
    <row r="215" spans="1:10" ht="15.75">
      <c r="A215" s="347"/>
      <c r="B215" s="347"/>
      <c r="C215" s="347"/>
      <c r="D215" s="347"/>
      <c r="E215" s="311"/>
      <c r="F215" s="311"/>
      <c r="G215" s="311"/>
      <c r="H215" s="311"/>
      <c r="I215" s="311"/>
      <c r="J215" s="349"/>
    </row>
    <row r="216" spans="1:10" ht="15.75">
      <c r="A216" s="347"/>
      <c r="B216" s="347"/>
      <c r="C216" s="347"/>
      <c r="D216" s="347"/>
      <c r="E216" s="311"/>
      <c r="F216" s="311"/>
      <c r="G216" s="311"/>
      <c r="H216" s="311"/>
      <c r="I216" s="311"/>
      <c r="J216" s="349"/>
    </row>
    <row r="217" spans="1:10" ht="15.75">
      <c r="A217" s="347"/>
      <c r="B217" s="347"/>
      <c r="C217" s="347"/>
      <c r="D217" s="347"/>
      <c r="E217" s="311"/>
      <c r="F217" s="311"/>
      <c r="G217" s="311"/>
      <c r="H217" s="311"/>
      <c r="I217" s="311"/>
      <c r="J217" s="349"/>
    </row>
    <row r="218" spans="1:10" ht="15.75">
      <c r="A218" s="347"/>
      <c r="B218" s="347"/>
      <c r="C218" s="347"/>
      <c r="D218" s="347"/>
      <c r="E218" s="311"/>
      <c r="F218" s="311"/>
      <c r="G218" s="311"/>
      <c r="H218" s="311"/>
      <c r="I218" s="311"/>
      <c r="J218" s="349"/>
    </row>
    <row r="219" spans="1:10" ht="15.75">
      <c r="A219" s="347"/>
      <c r="B219" s="347"/>
      <c r="C219" s="347"/>
      <c r="D219" s="347"/>
      <c r="E219" s="311"/>
      <c r="F219" s="311"/>
      <c r="G219" s="311"/>
      <c r="H219" s="311"/>
      <c r="I219" s="311"/>
      <c r="J219" s="349"/>
    </row>
    <row r="220" spans="1:10" ht="15.75">
      <c r="A220" s="347"/>
      <c r="B220" s="347"/>
      <c r="C220" s="347"/>
      <c r="D220" s="347"/>
      <c r="E220" s="311"/>
      <c r="F220" s="311"/>
      <c r="G220" s="311"/>
      <c r="H220" s="311"/>
      <c r="I220" s="311"/>
      <c r="J220" s="349"/>
    </row>
    <row r="221" spans="1:10" ht="15.75">
      <c r="A221" s="347"/>
      <c r="B221" s="347"/>
      <c r="C221" s="347"/>
      <c r="D221" s="347"/>
      <c r="E221" s="311"/>
      <c r="F221" s="311"/>
      <c r="G221" s="311"/>
      <c r="H221" s="311"/>
      <c r="I221" s="311"/>
      <c r="J221" s="349"/>
    </row>
    <row r="222" spans="1:10" ht="15.75">
      <c r="A222" s="347"/>
      <c r="B222" s="347"/>
      <c r="C222" s="347"/>
      <c r="D222" s="347"/>
      <c r="E222" s="311"/>
      <c r="F222" s="311"/>
      <c r="G222" s="311"/>
      <c r="H222" s="311"/>
      <c r="I222" s="311"/>
      <c r="J222" s="349"/>
    </row>
    <row r="223" spans="1:10" ht="15.75">
      <c r="A223" s="347"/>
      <c r="B223" s="347"/>
      <c r="C223" s="347"/>
      <c r="D223" s="347"/>
      <c r="E223" s="311"/>
      <c r="F223" s="311"/>
      <c r="G223" s="311"/>
      <c r="H223" s="311"/>
      <c r="I223" s="311"/>
      <c r="J223" s="349"/>
    </row>
    <row r="224" spans="1:10" ht="15.75">
      <c r="A224" s="347"/>
      <c r="B224" s="347"/>
      <c r="C224" s="347"/>
      <c r="D224" s="347"/>
      <c r="E224" s="311"/>
      <c r="F224" s="311"/>
      <c r="G224" s="311"/>
      <c r="H224" s="311"/>
      <c r="I224" s="311"/>
      <c r="J224" s="349"/>
    </row>
    <row r="225" spans="1:10" ht="15.75">
      <c r="A225" s="347"/>
      <c r="B225" s="347"/>
      <c r="C225" s="347"/>
      <c r="D225" s="347"/>
      <c r="E225" s="311"/>
      <c r="F225" s="311"/>
      <c r="G225" s="311"/>
      <c r="H225" s="311"/>
      <c r="I225" s="311"/>
      <c r="J225" s="349"/>
    </row>
    <row r="226" spans="1:10" ht="15.75">
      <c r="A226" s="347"/>
      <c r="B226" s="347"/>
      <c r="C226" s="347"/>
      <c r="D226" s="347"/>
      <c r="E226" s="311"/>
      <c r="F226" s="311"/>
      <c r="G226" s="311"/>
      <c r="H226" s="311"/>
      <c r="I226" s="311"/>
      <c r="J226" s="349"/>
    </row>
    <row r="227" spans="1:10" ht="15.75">
      <c r="A227" s="347"/>
      <c r="B227" s="347"/>
      <c r="C227" s="347"/>
      <c r="D227" s="347"/>
      <c r="E227" s="311"/>
      <c r="F227" s="311"/>
      <c r="G227" s="311"/>
      <c r="H227" s="311"/>
      <c r="I227" s="311"/>
      <c r="J227" s="349"/>
    </row>
    <row r="228" spans="1:10" ht="15.75">
      <c r="A228" s="347"/>
      <c r="B228" s="347"/>
      <c r="C228" s="347"/>
      <c r="D228" s="347"/>
      <c r="E228" s="311"/>
      <c r="F228" s="311"/>
      <c r="G228" s="311"/>
      <c r="H228" s="311"/>
      <c r="I228" s="311"/>
      <c r="J228" s="349"/>
    </row>
    <row r="229" spans="1:10" ht="15.75">
      <c r="A229" s="347"/>
      <c r="B229" s="347"/>
      <c r="C229" s="347"/>
      <c r="D229" s="347"/>
      <c r="E229" s="311"/>
      <c r="F229" s="311"/>
      <c r="G229" s="311"/>
      <c r="H229" s="311"/>
      <c r="I229" s="311"/>
      <c r="J229" s="349"/>
    </row>
    <row r="230" spans="1:10" ht="15.75">
      <c r="A230" s="347"/>
      <c r="B230" s="347"/>
      <c r="C230" s="347"/>
      <c r="D230" s="347"/>
      <c r="E230" s="311"/>
      <c r="F230" s="311"/>
      <c r="G230" s="311"/>
      <c r="H230" s="311"/>
      <c r="I230" s="311"/>
      <c r="J230" s="349"/>
    </row>
    <row r="231" spans="1:10" ht="15.75">
      <c r="A231" s="347"/>
      <c r="B231" s="347"/>
      <c r="C231" s="347"/>
      <c r="D231" s="347"/>
      <c r="E231" s="311"/>
      <c r="F231" s="311"/>
      <c r="G231" s="311"/>
      <c r="H231" s="311"/>
      <c r="I231" s="311"/>
      <c r="J231" s="349"/>
    </row>
    <row r="232" spans="1:10" ht="15.75">
      <c r="A232" s="347"/>
      <c r="B232" s="347"/>
      <c r="C232" s="347"/>
      <c r="D232" s="347"/>
      <c r="E232" s="311"/>
      <c r="F232" s="311"/>
      <c r="G232" s="311"/>
      <c r="H232" s="311"/>
      <c r="I232" s="311"/>
      <c r="J232" s="349"/>
    </row>
    <row r="233" spans="1:10" ht="15.75">
      <c r="A233" s="347"/>
      <c r="B233" s="347"/>
      <c r="C233" s="347"/>
      <c r="D233" s="347"/>
      <c r="E233" s="311"/>
      <c r="F233" s="311"/>
      <c r="G233" s="311"/>
      <c r="H233" s="311"/>
      <c r="I233" s="311"/>
      <c r="J233" s="349"/>
    </row>
    <row r="234" spans="1:10" ht="15.75">
      <c r="A234" s="347"/>
      <c r="B234" s="347"/>
      <c r="C234" s="347"/>
      <c r="D234" s="347"/>
      <c r="E234" s="311"/>
      <c r="F234" s="311"/>
      <c r="G234" s="311"/>
      <c r="H234" s="311"/>
      <c r="I234" s="311"/>
      <c r="J234" s="349"/>
    </row>
    <row r="235" spans="1:10" ht="15.75">
      <c r="A235" s="347"/>
      <c r="B235" s="347"/>
      <c r="C235" s="347"/>
      <c r="D235" s="347"/>
      <c r="E235" s="311"/>
      <c r="F235" s="311"/>
      <c r="G235" s="311"/>
      <c r="H235" s="311"/>
      <c r="I235" s="311"/>
      <c r="J235" s="349"/>
    </row>
    <row r="236" spans="1:10" ht="15.75">
      <c r="A236" s="347"/>
      <c r="B236" s="347"/>
      <c r="C236" s="347"/>
      <c r="D236" s="347"/>
      <c r="E236" s="311"/>
      <c r="F236" s="311"/>
      <c r="G236" s="311"/>
      <c r="H236" s="311"/>
      <c r="I236" s="311"/>
      <c r="J236" s="349"/>
    </row>
    <row r="237" spans="1:10" ht="15.75">
      <c r="A237" s="347"/>
      <c r="B237" s="347"/>
      <c r="C237" s="347"/>
      <c r="D237" s="347"/>
      <c r="E237" s="311"/>
      <c r="F237" s="311"/>
      <c r="G237" s="311"/>
      <c r="H237" s="311"/>
      <c r="I237" s="311"/>
      <c r="J237" s="349"/>
    </row>
    <row r="238" spans="1:10" ht="15.75">
      <c r="A238" s="347"/>
      <c r="B238" s="347"/>
      <c r="C238" s="347"/>
      <c r="D238" s="347"/>
      <c r="E238" s="311"/>
      <c r="F238" s="311"/>
      <c r="G238" s="311"/>
      <c r="H238" s="311"/>
      <c r="I238" s="311"/>
      <c r="J238" s="349"/>
    </row>
    <row r="239" spans="1:10" ht="15.75">
      <c r="A239" s="347"/>
      <c r="B239" s="347"/>
      <c r="C239" s="347"/>
      <c r="D239" s="347"/>
      <c r="E239" s="311"/>
      <c r="F239" s="311"/>
      <c r="G239" s="311"/>
      <c r="H239" s="311"/>
      <c r="I239" s="311"/>
      <c r="J239" s="349"/>
    </row>
    <row r="240" spans="1:10" ht="15.75">
      <c r="A240" s="347"/>
      <c r="B240" s="347"/>
      <c r="C240" s="347"/>
      <c r="D240" s="347"/>
      <c r="E240" s="311"/>
      <c r="F240" s="311"/>
      <c r="G240" s="311"/>
      <c r="H240" s="311"/>
      <c r="I240" s="311"/>
      <c r="J240" s="349"/>
    </row>
    <row r="241" spans="1:10" ht="15.75">
      <c r="A241" s="347"/>
      <c r="B241" s="347"/>
      <c r="C241" s="347"/>
      <c r="D241" s="347"/>
      <c r="E241" s="311"/>
      <c r="F241" s="311"/>
      <c r="G241" s="311"/>
      <c r="H241" s="311"/>
      <c r="I241" s="311"/>
      <c r="J241" s="349"/>
    </row>
    <row r="242" spans="1:10" ht="15.75">
      <c r="A242" s="347"/>
      <c r="B242" s="347"/>
      <c r="C242" s="347"/>
      <c r="D242" s="347"/>
      <c r="E242" s="311"/>
      <c r="F242" s="311"/>
      <c r="G242" s="311"/>
      <c r="H242" s="311"/>
      <c r="I242" s="311"/>
      <c r="J242" s="349"/>
    </row>
    <row r="243" spans="1:10" ht="15.75">
      <c r="A243" s="347"/>
      <c r="B243" s="347"/>
      <c r="C243" s="347"/>
      <c r="D243" s="347"/>
      <c r="E243" s="311"/>
      <c r="F243" s="311"/>
      <c r="G243" s="311"/>
      <c r="H243" s="311"/>
      <c r="I243" s="311"/>
      <c r="J243" s="349"/>
    </row>
    <row r="244" spans="1:10" ht="15.75">
      <c r="A244" s="347"/>
      <c r="B244" s="347"/>
      <c r="C244" s="347"/>
      <c r="D244" s="347"/>
      <c r="E244" s="311"/>
      <c r="F244" s="311"/>
      <c r="G244" s="311"/>
      <c r="H244" s="311"/>
      <c r="I244" s="311"/>
      <c r="J244" s="349"/>
    </row>
    <row r="245" spans="1:10" ht="15.75">
      <c r="A245" s="347"/>
      <c r="B245" s="347"/>
      <c r="C245" s="347"/>
      <c r="D245" s="347"/>
      <c r="E245" s="311"/>
      <c r="F245" s="311"/>
      <c r="G245" s="311"/>
      <c r="H245" s="311"/>
      <c r="I245" s="311"/>
      <c r="J245" s="349"/>
    </row>
    <row r="246" spans="1:10" ht="15.75">
      <c r="A246" s="347"/>
      <c r="B246" s="347"/>
      <c r="C246" s="347"/>
      <c r="D246" s="347"/>
      <c r="E246" s="311"/>
      <c r="F246" s="311"/>
      <c r="G246" s="311"/>
      <c r="H246" s="311"/>
      <c r="I246" s="311"/>
      <c r="J246" s="349"/>
    </row>
    <row r="247" spans="1:10" ht="15.75">
      <c r="A247" s="347"/>
      <c r="B247" s="347"/>
      <c r="C247" s="347"/>
      <c r="D247" s="347"/>
      <c r="E247" s="311"/>
      <c r="F247" s="311"/>
      <c r="G247" s="311"/>
      <c r="H247" s="311"/>
      <c r="I247" s="311"/>
      <c r="J247" s="349"/>
    </row>
    <row r="248" spans="1:10" ht="15.75">
      <c r="A248" s="347"/>
      <c r="B248" s="347"/>
      <c r="C248" s="347"/>
      <c r="D248" s="347"/>
      <c r="E248" s="311"/>
      <c r="F248" s="311"/>
      <c r="G248" s="311"/>
      <c r="H248" s="311"/>
      <c r="I248" s="311"/>
      <c r="J248" s="349"/>
    </row>
    <row r="249" spans="1:10" ht="15.75">
      <c r="A249" s="347"/>
      <c r="B249" s="347"/>
      <c r="C249" s="347"/>
      <c r="D249" s="347"/>
      <c r="E249" s="311"/>
      <c r="F249" s="311"/>
      <c r="G249" s="311"/>
      <c r="H249" s="311"/>
      <c r="I249" s="311"/>
      <c r="J249" s="349"/>
    </row>
    <row r="250" spans="1:10" ht="15.75">
      <c r="A250" s="347"/>
      <c r="B250" s="347"/>
      <c r="C250" s="347"/>
      <c r="D250" s="347"/>
      <c r="E250" s="311"/>
      <c r="F250" s="311"/>
      <c r="G250" s="311"/>
      <c r="H250" s="311"/>
      <c r="I250" s="311"/>
      <c r="J250" s="349"/>
    </row>
    <row r="251" spans="1:10" ht="15.75">
      <c r="A251" s="347"/>
      <c r="B251" s="347"/>
      <c r="C251" s="347"/>
      <c r="D251" s="347"/>
      <c r="E251" s="311"/>
      <c r="F251" s="311"/>
      <c r="G251" s="311"/>
      <c r="H251" s="311"/>
      <c r="I251" s="311"/>
      <c r="J251" s="349"/>
    </row>
    <row r="252" spans="1:10" ht="15.75">
      <c r="A252" s="347"/>
      <c r="B252" s="347"/>
      <c r="C252" s="347"/>
      <c r="D252" s="347"/>
      <c r="E252" s="311"/>
      <c r="F252" s="311"/>
      <c r="G252" s="311"/>
      <c r="H252" s="311"/>
      <c r="I252" s="311"/>
      <c r="J252" s="349"/>
    </row>
    <row r="253" spans="1:10" ht="15.75">
      <c r="A253" s="347"/>
      <c r="B253" s="347"/>
      <c r="C253" s="347"/>
      <c r="D253" s="347"/>
      <c r="E253" s="311"/>
      <c r="F253" s="311"/>
      <c r="G253" s="311"/>
      <c r="H253" s="311"/>
      <c r="I253" s="311"/>
      <c r="J253" s="349"/>
    </row>
    <row r="254" spans="1:10" ht="15.75">
      <c r="A254" s="347"/>
      <c r="B254" s="347"/>
      <c r="C254" s="347"/>
      <c r="D254" s="347"/>
      <c r="E254" s="311"/>
      <c r="F254" s="311"/>
      <c r="G254" s="311"/>
      <c r="H254" s="311"/>
      <c r="I254" s="311"/>
      <c r="J254" s="349"/>
    </row>
    <row r="255" spans="1:10" ht="15.75">
      <c r="A255" s="347"/>
      <c r="B255" s="347"/>
      <c r="C255" s="347"/>
      <c r="D255" s="347"/>
      <c r="E255" s="311"/>
      <c r="F255" s="311"/>
      <c r="G255" s="311"/>
      <c r="H255" s="311"/>
      <c r="I255" s="311"/>
      <c r="J255" s="349"/>
    </row>
    <row r="256" spans="1:10" ht="15.75">
      <c r="A256" s="347"/>
      <c r="B256" s="347"/>
      <c r="C256" s="347"/>
      <c r="D256" s="347"/>
      <c r="E256" s="311"/>
      <c r="F256" s="311"/>
      <c r="G256" s="311"/>
      <c r="H256" s="311"/>
      <c r="I256" s="311"/>
      <c r="J256" s="349"/>
    </row>
    <row r="257" spans="1:10" ht="15.75">
      <c r="A257" s="347"/>
      <c r="B257" s="347"/>
      <c r="C257" s="347"/>
      <c r="D257" s="347"/>
      <c r="E257" s="311"/>
      <c r="F257" s="311"/>
      <c r="G257" s="311"/>
      <c r="H257" s="311"/>
      <c r="I257" s="311"/>
      <c r="J257" s="349"/>
    </row>
    <row r="258" spans="1:10" ht="15.75">
      <c r="A258" s="347"/>
      <c r="B258" s="347"/>
      <c r="C258" s="347"/>
      <c r="D258" s="347"/>
      <c r="E258" s="311"/>
      <c r="F258" s="311"/>
      <c r="G258" s="311"/>
      <c r="H258" s="311"/>
      <c r="I258" s="311"/>
      <c r="J258" s="349"/>
    </row>
    <row r="259" spans="1:10" ht="15.75">
      <c r="A259" s="347"/>
      <c r="B259" s="347"/>
      <c r="C259" s="347"/>
      <c r="D259" s="347"/>
      <c r="E259" s="311"/>
      <c r="F259" s="311"/>
      <c r="G259" s="311"/>
      <c r="H259" s="311"/>
      <c r="I259" s="311"/>
      <c r="J259" s="349"/>
    </row>
    <row r="260" spans="1:10" ht="15.75">
      <c r="A260" s="347"/>
      <c r="B260" s="347"/>
      <c r="C260" s="347"/>
      <c r="D260" s="347"/>
      <c r="E260" s="311"/>
      <c r="F260" s="311"/>
      <c r="G260" s="311"/>
      <c r="H260" s="311"/>
      <c r="I260" s="311"/>
      <c r="J260" s="349"/>
    </row>
    <row r="261" spans="1:10" ht="15.75">
      <c r="A261" s="347"/>
      <c r="B261" s="347"/>
      <c r="C261" s="347"/>
      <c r="D261" s="347"/>
      <c r="E261" s="311"/>
      <c r="F261" s="311"/>
      <c r="G261" s="311"/>
      <c r="H261" s="311"/>
      <c r="I261" s="311"/>
      <c r="J261" s="349"/>
    </row>
    <row r="262" spans="1:10" ht="15.75">
      <c r="A262" s="347"/>
      <c r="B262" s="347"/>
      <c r="C262" s="347"/>
      <c r="D262" s="347"/>
      <c r="E262" s="311"/>
      <c r="F262" s="311"/>
      <c r="G262" s="311"/>
      <c r="H262" s="311"/>
      <c r="I262" s="311"/>
      <c r="J262" s="349"/>
    </row>
    <row r="263" spans="1:10" ht="15.75">
      <c r="A263" s="347"/>
      <c r="B263" s="347"/>
      <c r="C263" s="347"/>
      <c r="D263" s="347"/>
      <c r="E263" s="311"/>
      <c r="F263" s="311"/>
      <c r="G263" s="311"/>
      <c r="H263" s="311"/>
      <c r="I263" s="311"/>
      <c r="J263" s="349"/>
    </row>
    <row r="264" spans="1:10" ht="15.75">
      <c r="A264" s="347"/>
      <c r="B264" s="347"/>
      <c r="C264" s="347"/>
      <c r="D264" s="347"/>
      <c r="E264" s="311"/>
      <c r="F264" s="311"/>
      <c r="G264" s="311"/>
      <c r="H264" s="311"/>
      <c r="I264" s="311"/>
      <c r="J264" s="349"/>
    </row>
    <row r="265" spans="1:10" ht="15.75">
      <c r="A265" s="347"/>
      <c r="B265" s="347"/>
      <c r="C265" s="347"/>
      <c r="D265" s="347"/>
      <c r="E265" s="311"/>
      <c r="F265" s="311"/>
      <c r="G265" s="311"/>
      <c r="H265" s="311"/>
      <c r="I265" s="311"/>
      <c r="J265" s="349"/>
    </row>
    <row r="266" spans="1:10" ht="15.75">
      <c r="A266" s="347"/>
      <c r="B266" s="347"/>
      <c r="C266" s="347"/>
      <c r="D266" s="347"/>
      <c r="E266" s="311"/>
      <c r="F266" s="311"/>
      <c r="G266" s="311"/>
      <c r="H266" s="311"/>
      <c r="I266" s="311"/>
      <c r="J266" s="349"/>
    </row>
    <row r="267" spans="1:10" ht="15.75">
      <c r="A267" s="347"/>
      <c r="B267" s="347"/>
      <c r="C267" s="347"/>
      <c r="D267" s="347"/>
      <c r="E267" s="311"/>
      <c r="F267" s="311"/>
      <c r="G267" s="311"/>
      <c r="H267" s="311"/>
      <c r="I267" s="311"/>
      <c r="J267" s="349"/>
    </row>
    <row r="268" spans="1:10" ht="15.75">
      <c r="A268" s="347"/>
      <c r="B268" s="347"/>
      <c r="C268" s="347"/>
      <c r="D268" s="347"/>
      <c r="E268" s="311"/>
      <c r="F268" s="311"/>
      <c r="G268" s="311"/>
      <c r="H268" s="311"/>
      <c r="I268" s="311"/>
      <c r="J268" s="349"/>
    </row>
    <row r="269" spans="1:10" ht="15.75">
      <c r="A269" s="347"/>
      <c r="B269" s="347"/>
      <c r="C269" s="347"/>
      <c r="D269" s="347"/>
      <c r="E269" s="311"/>
      <c r="F269" s="311"/>
      <c r="G269" s="311"/>
      <c r="H269" s="311"/>
      <c r="I269" s="311"/>
      <c r="J269" s="349"/>
    </row>
    <row r="270" spans="1:10" ht="15.75">
      <c r="A270" s="347"/>
      <c r="B270" s="347"/>
      <c r="C270" s="347"/>
      <c r="D270" s="347"/>
      <c r="E270" s="311"/>
      <c r="F270" s="311"/>
      <c r="G270" s="311"/>
      <c r="H270" s="311"/>
      <c r="I270" s="311"/>
      <c r="J270" s="349"/>
    </row>
    <row r="271" spans="1:10" ht="15.75">
      <c r="A271" s="347"/>
      <c r="B271" s="347"/>
      <c r="C271" s="347"/>
      <c r="D271" s="347"/>
      <c r="E271" s="311"/>
      <c r="F271" s="311"/>
      <c r="G271" s="311"/>
      <c r="H271" s="311"/>
      <c r="I271" s="311"/>
      <c r="J271" s="349"/>
    </row>
    <row r="272" spans="1:10" ht="15.75">
      <c r="A272" s="347"/>
      <c r="B272" s="347"/>
      <c r="C272" s="347"/>
      <c r="D272" s="347"/>
      <c r="E272" s="311"/>
      <c r="F272" s="311"/>
      <c r="G272" s="311"/>
      <c r="H272" s="311"/>
      <c r="I272" s="311"/>
      <c r="J272" s="349"/>
    </row>
    <row r="273" spans="1:10" ht="15.75">
      <c r="A273" s="347"/>
      <c r="B273" s="347"/>
      <c r="C273" s="347"/>
      <c r="D273" s="347"/>
      <c r="E273" s="311"/>
      <c r="F273" s="311"/>
      <c r="G273" s="311"/>
      <c r="H273" s="311"/>
      <c r="I273" s="311"/>
      <c r="J273" s="349"/>
    </row>
    <row r="274" spans="1:10" ht="15.75">
      <c r="A274" s="347"/>
      <c r="B274" s="347"/>
      <c r="C274" s="347"/>
      <c r="D274" s="347"/>
      <c r="E274" s="311"/>
      <c r="F274" s="311"/>
      <c r="G274" s="311"/>
      <c r="H274" s="311"/>
      <c r="I274" s="311"/>
      <c r="J274" s="349"/>
    </row>
    <row r="275" spans="1:10" ht="15.75">
      <c r="A275" s="347"/>
      <c r="B275" s="347"/>
      <c r="C275" s="347"/>
      <c r="D275" s="347"/>
      <c r="E275" s="311"/>
      <c r="F275" s="311"/>
      <c r="G275" s="311"/>
      <c r="H275" s="311"/>
      <c r="I275" s="311"/>
      <c r="J275" s="349"/>
    </row>
    <row r="276" spans="1:10" ht="15.75">
      <c r="A276" s="347"/>
      <c r="B276" s="347"/>
      <c r="C276" s="347"/>
      <c r="D276" s="347"/>
      <c r="E276" s="311"/>
      <c r="F276" s="311"/>
      <c r="G276" s="311"/>
      <c r="H276" s="311"/>
      <c r="I276" s="311"/>
      <c r="J276" s="349"/>
    </row>
    <row r="277" spans="1:10" ht="15.75">
      <c r="A277" s="347"/>
      <c r="B277" s="347"/>
      <c r="C277" s="347"/>
      <c r="D277" s="347"/>
      <c r="E277" s="311"/>
      <c r="F277" s="311"/>
      <c r="G277" s="311"/>
      <c r="H277" s="311"/>
      <c r="I277" s="311"/>
      <c r="J277" s="349"/>
    </row>
    <row r="278" spans="1:10" ht="15.75">
      <c r="A278" s="347"/>
      <c r="B278" s="347"/>
      <c r="C278" s="347"/>
      <c r="D278" s="347"/>
      <c r="E278" s="311"/>
      <c r="F278" s="311"/>
      <c r="G278" s="311"/>
      <c r="H278" s="311"/>
      <c r="I278" s="311"/>
      <c r="J278" s="349"/>
    </row>
    <row r="279" spans="1:10" ht="15.75">
      <c r="A279" s="347"/>
      <c r="B279" s="347"/>
      <c r="C279" s="347"/>
      <c r="D279" s="347"/>
      <c r="E279" s="311"/>
      <c r="F279" s="311"/>
      <c r="G279" s="311"/>
      <c r="H279" s="311"/>
      <c r="I279" s="311"/>
      <c r="J279" s="349"/>
    </row>
    <row r="280" spans="1:10" ht="15.75">
      <c r="A280" s="347"/>
      <c r="B280" s="347"/>
      <c r="C280" s="347"/>
      <c r="D280" s="347"/>
      <c r="E280" s="311"/>
      <c r="F280" s="311"/>
      <c r="G280" s="311"/>
      <c r="H280" s="311"/>
      <c r="I280" s="311"/>
      <c r="J280" s="349"/>
    </row>
    <row r="281" spans="1:10" ht="15.75">
      <c r="A281" s="347"/>
      <c r="B281" s="347"/>
      <c r="C281" s="347"/>
      <c r="D281" s="347"/>
      <c r="E281" s="311"/>
      <c r="F281" s="311"/>
      <c r="G281" s="311"/>
      <c r="H281" s="311"/>
      <c r="I281" s="311"/>
      <c r="J281" s="349"/>
    </row>
    <row r="282" spans="1:10" ht="15.75">
      <c r="A282" s="347"/>
      <c r="B282" s="347"/>
      <c r="C282" s="347"/>
      <c r="D282" s="347"/>
      <c r="E282" s="311"/>
      <c r="F282" s="311"/>
      <c r="G282" s="311"/>
      <c r="H282" s="311"/>
      <c r="I282" s="311"/>
      <c r="J282" s="349"/>
    </row>
    <row r="283" spans="1:10" ht="15.75">
      <c r="A283" s="347"/>
      <c r="B283" s="347"/>
      <c r="C283" s="347"/>
      <c r="D283" s="347"/>
      <c r="E283" s="311"/>
      <c r="F283" s="311"/>
      <c r="G283" s="311"/>
      <c r="H283" s="311"/>
      <c r="I283" s="311"/>
      <c r="J283" s="349"/>
    </row>
    <row r="284" spans="1:10" ht="15.75">
      <c r="A284" s="347"/>
      <c r="B284" s="347"/>
      <c r="C284" s="347"/>
      <c r="D284" s="347"/>
      <c r="E284" s="311"/>
      <c r="F284" s="311"/>
      <c r="G284" s="311"/>
      <c r="H284" s="311"/>
      <c r="I284" s="311"/>
      <c r="J284" s="349"/>
    </row>
    <row r="285" spans="1:10" ht="15.75">
      <c r="A285" s="347"/>
      <c r="B285" s="347"/>
      <c r="C285" s="347"/>
      <c r="D285" s="347"/>
      <c r="E285" s="311"/>
      <c r="F285" s="311"/>
      <c r="G285" s="311"/>
      <c r="H285" s="311"/>
      <c r="I285" s="311"/>
      <c r="J285" s="349"/>
    </row>
    <row r="286" spans="1:10" ht="15.75">
      <c r="A286" s="347"/>
      <c r="B286" s="347"/>
      <c r="C286" s="347"/>
      <c r="D286" s="347"/>
      <c r="E286" s="311"/>
      <c r="F286" s="311"/>
      <c r="G286" s="311"/>
      <c r="H286" s="311"/>
      <c r="I286" s="311"/>
      <c r="J286" s="349"/>
    </row>
    <row r="287" spans="1:10" ht="15.75">
      <c r="A287" s="347"/>
      <c r="B287" s="347"/>
      <c r="C287" s="347"/>
      <c r="D287" s="347"/>
      <c r="E287" s="311"/>
      <c r="F287" s="311"/>
      <c r="G287" s="311"/>
      <c r="H287" s="311"/>
      <c r="I287" s="311"/>
      <c r="J287" s="349"/>
    </row>
    <row r="288" spans="1:10" ht="15.75">
      <c r="A288" s="347"/>
      <c r="B288" s="347"/>
      <c r="C288" s="347"/>
      <c r="D288" s="347"/>
      <c r="E288" s="311"/>
      <c r="F288" s="311"/>
      <c r="G288" s="311"/>
      <c r="H288" s="311"/>
      <c r="I288" s="311"/>
      <c r="J288" s="349"/>
    </row>
    <row r="289" spans="1:10" ht="15.75">
      <c r="A289" s="347"/>
      <c r="B289" s="347"/>
      <c r="C289" s="347"/>
      <c r="D289" s="347"/>
      <c r="E289" s="311"/>
      <c r="F289" s="311"/>
      <c r="G289" s="311"/>
      <c r="H289" s="311"/>
      <c r="I289" s="311"/>
      <c r="J289" s="349"/>
    </row>
    <row r="290" spans="1:10" ht="15.75">
      <c r="A290" s="347"/>
      <c r="B290" s="347"/>
      <c r="C290" s="347"/>
      <c r="D290" s="347"/>
      <c r="E290" s="311"/>
      <c r="F290" s="311"/>
      <c r="G290" s="311"/>
      <c r="H290" s="311"/>
      <c r="I290" s="311"/>
      <c r="J290" s="349"/>
    </row>
    <row r="291" spans="1:10" ht="15.75">
      <c r="A291" s="347"/>
      <c r="B291" s="347"/>
      <c r="C291" s="347"/>
      <c r="D291" s="347"/>
      <c r="E291" s="311"/>
      <c r="F291" s="311"/>
      <c r="G291" s="311"/>
      <c r="H291" s="311"/>
      <c r="I291" s="311"/>
      <c r="J291" s="349"/>
    </row>
    <row r="292" spans="1:10" ht="15.75">
      <c r="A292" s="347"/>
      <c r="B292" s="347"/>
      <c r="C292" s="347"/>
      <c r="D292" s="347"/>
      <c r="E292" s="311"/>
      <c r="F292" s="311"/>
      <c r="G292" s="311"/>
      <c r="H292" s="311"/>
      <c r="I292" s="311"/>
      <c r="J292" s="349"/>
    </row>
    <row r="293" spans="1:10" ht="15.75">
      <c r="A293" s="347"/>
      <c r="B293" s="347"/>
      <c r="C293" s="347"/>
      <c r="D293" s="347"/>
      <c r="E293" s="311"/>
      <c r="F293" s="311"/>
      <c r="G293" s="311"/>
      <c r="H293" s="311"/>
      <c r="I293" s="311"/>
      <c r="J293" s="349"/>
    </row>
    <row r="294" spans="1:10" ht="15.75">
      <c r="A294" s="347"/>
      <c r="B294" s="347"/>
      <c r="C294" s="347"/>
      <c r="D294" s="347"/>
      <c r="E294" s="311"/>
      <c r="F294" s="311"/>
      <c r="G294" s="311"/>
      <c r="H294" s="311"/>
      <c r="I294" s="311"/>
      <c r="J294" s="349"/>
    </row>
    <row r="295" spans="1:10" ht="15.75">
      <c r="A295" s="347"/>
      <c r="B295" s="347"/>
      <c r="C295" s="347"/>
      <c r="D295" s="347"/>
      <c r="E295" s="311"/>
      <c r="F295" s="311"/>
      <c r="G295" s="311"/>
      <c r="H295" s="311"/>
      <c r="I295" s="311"/>
      <c r="J295" s="349"/>
    </row>
    <row r="296" spans="1:10" ht="15.75">
      <c r="A296" s="347"/>
      <c r="B296" s="347"/>
      <c r="C296" s="347"/>
      <c r="D296" s="347"/>
      <c r="E296" s="311"/>
      <c r="F296" s="311"/>
      <c r="G296" s="311"/>
      <c r="H296" s="311"/>
      <c r="I296" s="311"/>
      <c r="J296" s="349"/>
    </row>
    <row r="297" spans="1:10" ht="15.75">
      <c r="A297" s="347"/>
      <c r="B297" s="347"/>
      <c r="C297" s="347"/>
      <c r="D297" s="347"/>
      <c r="E297" s="311"/>
      <c r="F297" s="311"/>
      <c r="G297" s="311"/>
      <c r="H297" s="311"/>
      <c r="I297" s="311"/>
      <c r="J297" s="349"/>
    </row>
    <row r="298" spans="1:10" ht="15.75">
      <c r="A298" s="347"/>
      <c r="B298" s="347"/>
      <c r="C298" s="347"/>
      <c r="D298" s="347"/>
      <c r="E298" s="311"/>
      <c r="F298" s="311"/>
      <c r="G298" s="311"/>
      <c r="H298" s="311"/>
      <c r="I298" s="311"/>
      <c r="J298" s="349"/>
    </row>
    <row r="299" spans="1:10" ht="15.75">
      <c r="A299" s="347"/>
      <c r="B299" s="347"/>
      <c r="C299" s="347"/>
      <c r="D299" s="347"/>
      <c r="E299" s="311"/>
      <c r="F299" s="311"/>
      <c r="G299" s="311"/>
      <c r="H299" s="311"/>
      <c r="I299" s="311"/>
      <c r="J299" s="349"/>
    </row>
    <row r="300" spans="1:10" ht="15.75">
      <c r="A300" s="347"/>
      <c r="B300" s="347"/>
      <c r="C300" s="347"/>
      <c r="D300" s="347"/>
      <c r="E300" s="311"/>
      <c r="F300" s="311"/>
      <c r="G300" s="311"/>
      <c r="H300" s="311"/>
      <c r="I300" s="311"/>
      <c r="J300" s="349"/>
    </row>
    <row r="301" spans="1:10" ht="15.75">
      <c r="A301" s="347"/>
      <c r="B301" s="347"/>
      <c r="C301" s="347"/>
      <c r="D301" s="347"/>
      <c r="E301" s="311"/>
      <c r="F301" s="311"/>
      <c r="G301" s="311"/>
      <c r="H301" s="311"/>
      <c r="I301" s="311"/>
      <c r="J301" s="349"/>
    </row>
    <row r="302" spans="1:10" ht="15.75">
      <c r="A302" s="347"/>
      <c r="B302" s="347"/>
      <c r="C302" s="347"/>
      <c r="D302" s="347"/>
      <c r="E302" s="311"/>
      <c r="F302" s="311"/>
      <c r="G302" s="311"/>
      <c r="H302" s="311"/>
      <c r="I302" s="311"/>
      <c r="J302" s="349"/>
    </row>
    <row r="303" spans="1:10" ht="15.75">
      <c r="A303" s="347"/>
      <c r="B303" s="347"/>
      <c r="C303" s="347"/>
      <c r="D303" s="347"/>
      <c r="E303" s="311"/>
      <c r="F303" s="311"/>
      <c r="G303" s="311"/>
      <c r="H303" s="311"/>
      <c r="I303" s="311"/>
      <c r="J303" s="349"/>
    </row>
    <row r="304" spans="1:10" ht="15.75">
      <c r="A304" s="347"/>
      <c r="B304" s="347"/>
      <c r="C304" s="347"/>
      <c r="D304" s="347"/>
      <c r="E304" s="311"/>
      <c r="F304" s="311"/>
      <c r="G304" s="311"/>
      <c r="H304" s="311"/>
      <c r="I304" s="311"/>
      <c r="J304" s="349"/>
    </row>
    <row r="305" spans="1:10" ht="15.75">
      <c r="A305" s="347"/>
      <c r="B305" s="347"/>
      <c r="C305" s="347"/>
      <c r="D305" s="347"/>
      <c r="E305" s="311"/>
      <c r="F305" s="311"/>
      <c r="G305" s="311"/>
      <c r="H305" s="311"/>
      <c r="I305" s="311"/>
      <c r="J305" s="349"/>
    </row>
    <row r="306" spans="1:10" ht="15.75">
      <c r="A306" s="347"/>
      <c r="B306" s="347"/>
      <c r="C306" s="347"/>
      <c r="D306" s="347"/>
      <c r="E306" s="311"/>
      <c r="F306" s="311"/>
      <c r="G306" s="311"/>
      <c r="H306" s="311"/>
      <c r="I306" s="311"/>
      <c r="J306" s="349"/>
    </row>
    <row r="307" spans="1:10" ht="15.75">
      <c r="A307" s="347"/>
      <c r="B307" s="347"/>
      <c r="C307" s="347"/>
      <c r="D307" s="347"/>
      <c r="E307" s="311"/>
      <c r="F307" s="311"/>
      <c r="G307" s="311"/>
      <c r="H307" s="311"/>
      <c r="I307" s="311"/>
      <c r="J307" s="349"/>
    </row>
    <row r="308" spans="1:10" ht="15.75">
      <c r="A308" s="347"/>
      <c r="B308" s="347"/>
      <c r="C308" s="347"/>
      <c r="D308" s="347"/>
      <c r="E308" s="311"/>
      <c r="F308" s="311"/>
      <c r="G308" s="311"/>
      <c r="H308" s="311"/>
      <c r="I308" s="311"/>
      <c r="J308" s="349"/>
    </row>
    <row r="309" spans="1:10" ht="15.75">
      <c r="A309" s="347"/>
      <c r="B309" s="347"/>
      <c r="C309" s="347"/>
      <c r="D309" s="347"/>
      <c r="E309" s="311"/>
      <c r="F309" s="311"/>
      <c r="G309" s="311"/>
      <c r="H309" s="311"/>
      <c r="I309" s="311"/>
      <c r="J309" s="349"/>
    </row>
    <row r="310" spans="1:10" ht="15.75">
      <c r="A310" s="347"/>
      <c r="B310" s="347"/>
      <c r="C310" s="347"/>
      <c r="D310" s="347"/>
      <c r="E310" s="311"/>
      <c r="F310" s="311"/>
      <c r="G310" s="311"/>
      <c r="H310" s="311"/>
      <c r="I310" s="311"/>
      <c r="J310" s="349"/>
    </row>
    <row r="311" spans="1:10" ht="15.75">
      <c r="A311" s="347"/>
      <c r="B311" s="347"/>
      <c r="C311" s="347"/>
      <c r="D311" s="347"/>
      <c r="E311" s="311"/>
      <c r="F311" s="311"/>
      <c r="G311" s="311"/>
      <c r="H311" s="311"/>
      <c r="I311" s="311"/>
      <c r="J311" s="349"/>
    </row>
    <row r="312" spans="1:10" ht="15.75">
      <c r="A312" s="347"/>
      <c r="B312" s="347"/>
      <c r="C312" s="347"/>
      <c r="D312" s="347"/>
      <c r="E312" s="311"/>
      <c r="F312" s="311"/>
      <c r="G312" s="311"/>
      <c r="H312" s="311"/>
      <c r="I312" s="311"/>
      <c r="J312" s="349"/>
    </row>
    <row r="313" spans="1:10" ht="15.75">
      <c r="A313" s="347"/>
      <c r="B313" s="347"/>
      <c r="C313" s="347"/>
      <c r="D313" s="347"/>
      <c r="E313" s="311"/>
      <c r="F313" s="311"/>
      <c r="G313" s="311"/>
      <c r="H313" s="311"/>
      <c r="I313" s="311"/>
      <c r="J313" s="349"/>
    </row>
    <row r="314" spans="1:10" ht="15.75">
      <c r="A314" s="347"/>
      <c r="B314" s="347"/>
      <c r="C314" s="347"/>
      <c r="D314" s="347"/>
      <c r="E314" s="311"/>
      <c r="F314" s="311"/>
      <c r="G314" s="311"/>
      <c r="H314" s="311"/>
      <c r="I314" s="311"/>
      <c r="J314" s="349"/>
    </row>
    <row r="315" spans="1:10" ht="15.75">
      <c r="A315" s="347"/>
      <c r="B315" s="347"/>
      <c r="C315" s="347"/>
      <c r="D315" s="347"/>
      <c r="E315" s="311"/>
      <c r="F315" s="311"/>
      <c r="G315" s="311"/>
      <c r="H315" s="311"/>
      <c r="I315" s="311"/>
      <c r="J315" s="349"/>
    </row>
    <row r="316" spans="1:10" ht="15.75">
      <c r="A316" s="347"/>
      <c r="B316" s="347"/>
      <c r="C316" s="347"/>
      <c r="D316" s="347"/>
      <c r="E316" s="311"/>
      <c r="F316" s="311"/>
      <c r="G316" s="311"/>
      <c r="H316" s="311"/>
      <c r="I316" s="311"/>
      <c r="J316" s="349"/>
    </row>
    <row r="317" spans="1:10" ht="15.75">
      <c r="A317" s="347"/>
      <c r="B317" s="347"/>
      <c r="C317" s="347"/>
      <c r="D317" s="347"/>
      <c r="E317" s="311"/>
      <c r="F317" s="311"/>
      <c r="G317" s="311"/>
      <c r="H317" s="311"/>
      <c r="I317" s="311"/>
      <c r="J317" s="349"/>
    </row>
    <row r="318" spans="1:10" ht="15.75">
      <c r="A318" s="347"/>
      <c r="B318" s="347"/>
      <c r="C318" s="347"/>
      <c r="D318" s="347"/>
      <c r="E318" s="311"/>
      <c r="F318" s="311"/>
      <c r="G318" s="311"/>
      <c r="H318" s="311"/>
      <c r="I318" s="311"/>
      <c r="J318" s="349"/>
    </row>
    <row r="319" spans="1:10" ht="15.75">
      <c r="A319" s="347"/>
      <c r="B319" s="347"/>
      <c r="C319" s="347"/>
      <c r="D319" s="347"/>
      <c r="E319" s="311"/>
      <c r="F319" s="311"/>
      <c r="G319" s="311"/>
      <c r="H319" s="311"/>
      <c r="I319" s="311"/>
      <c r="J319" s="349"/>
    </row>
    <row r="320" spans="1:10" ht="15.75">
      <c r="A320" s="347"/>
      <c r="B320" s="347"/>
      <c r="C320" s="347"/>
      <c r="D320" s="347"/>
      <c r="E320" s="311"/>
      <c r="F320" s="311"/>
      <c r="G320" s="311"/>
      <c r="H320" s="311"/>
      <c r="I320" s="311"/>
      <c r="J320" s="349"/>
    </row>
    <row r="321" spans="1:10" ht="15.75">
      <c r="A321" s="347"/>
      <c r="B321" s="347"/>
      <c r="C321" s="347"/>
      <c r="D321" s="347"/>
      <c r="E321" s="311"/>
      <c r="F321" s="311"/>
      <c r="G321" s="311"/>
      <c r="H321" s="311"/>
      <c r="I321" s="311"/>
      <c r="J321" s="349"/>
    </row>
    <row r="322" spans="1:10" ht="15.75">
      <c r="A322" s="347"/>
      <c r="B322" s="347"/>
      <c r="C322" s="347"/>
      <c r="D322" s="347"/>
      <c r="E322" s="311"/>
      <c r="F322" s="311"/>
      <c r="G322" s="311"/>
      <c r="H322" s="311"/>
      <c r="I322" s="311"/>
      <c r="J322" s="349"/>
    </row>
    <row r="323" spans="1:10" ht="15.75">
      <c r="A323" s="347"/>
      <c r="B323" s="347"/>
      <c r="C323" s="347"/>
      <c r="D323" s="347"/>
      <c r="E323" s="311"/>
      <c r="F323" s="311"/>
      <c r="G323" s="311"/>
      <c r="H323" s="311"/>
      <c r="I323" s="311"/>
      <c r="J323" s="349"/>
    </row>
    <row r="324" spans="1:10" ht="15.75">
      <c r="A324" s="347"/>
      <c r="B324" s="347"/>
      <c r="C324" s="347"/>
      <c r="D324" s="347"/>
      <c r="E324" s="311"/>
      <c r="F324" s="311"/>
      <c r="G324" s="311"/>
      <c r="H324" s="311"/>
      <c r="I324" s="311"/>
      <c r="J324" s="349"/>
    </row>
    <row r="325" spans="1:10" ht="15.75">
      <c r="A325" s="347"/>
      <c r="B325" s="347"/>
      <c r="C325" s="347"/>
      <c r="D325" s="347"/>
      <c r="E325" s="311"/>
      <c r="F325" s="311"/>
      <c r="G325" s="311"/>
      <c r="H325" s="311"/>
      <c r="I325" s="311"/>
      <c r="J325" s="349"/>
    </row>
    <row r="326" spans="1:10" ht="15.75">
      <c r="A326" s="347"/>
      <c r="B326" s="347"/>
      <c r="C326" s="347"/>
      <c r="D326" s="347"/>
      <c r="E326" s="311"/>
      <c r="F326" s="311"/>
      <c r="G326" s="311"/>
      <c r="H326" s="311"/>
      <c r="I326" s="311"/>
      <c r="J326" s="349"/>
    </row>
    <row r="327" spans="1:10" ht="15.75">
      <c r="A327" s="347"/>
      <c r="B327" s="347"/>
      <c r="C327" s="347"/>
      <c r="D327" s="347"/>
      <c r="E327" s="311"/>
      <c r="F327" s="311"/>
      <c r="G327" s="311"/>
      <c r="H327" s="311"/>
      <c r="I327" s="311"/>
      <c r="J327" s="349"/>
    </row>
    <row r="328" spans="1:10" ht="15.75">
      <c r="A328" s="347"/>
      <c r="B328" s="347"/>
      <c r="C328" s="347"/>
      <c r="D328" s="347"/>
      <c r="E328" s="311"/>
      <c r="F328" s="311"/>
      <c r="G328" s="311"/>
      <c r="H328" s="311"/>
      <c r="I328" s="311"/>
      <c r="J328" s="349"/>
    </row>
    <row r="329" spans="1:10" ht="15.75">
      <c r="A329" s="347"/>
      <c r="B329" s="347"/>
      <c r="C329" s="347"/>
      <c r="D329" s="347"/>
      <c r="E329" s="311"/>
      <c r="F329" s="311"/>
      <c r="G329" s="311"/>
      <c r="H329" s="311"/>
      <c r="I329" s="311"/>
      <c r="J329" s="349"/>
    </row>
    <row r="330" spans="1:10" ht="15.75">
      <c r="A330" s="347"/>
      <c r="B330" s="347"/>
      <c r="C330" s="347"/>
      <c r="D330" s="347"/>
      <c r="E330" s="311"/>
      <c r="F330" s="311"/>
      <c r="G330" s="311"/>
      <c r="H330" s="311"/>
      <c r="I330" s="311"/>
      <c r="J330" s="349"/>
    </row>
    <row r="331" spans="1:10" ht="15.75">
      <c r="A331" s="347"/>
      <c r="B331" s="347"/>
      <c r="C331" s="347"/>
      <c r="D331" s="347"/>
      <c r="E331" s="311"/>
      <c r="F331" s="311"/>
      <c r="G331" s="311"/>
      <c r="H331" s="311"/>
      <c r="I331" s="311"/>
      <c r="J331" s="349"/>
    </row>
    <row r="332" spans="1:10" ht="15.75">
      <c r="A332" s="347"/>
      <c r="B332" s="347"/>
      <c r="C332" s="347"/>
      <c r="D332" s="347"/>
      <c r="E332" s="311"/>
      <c r="F332" s="311"/>
      <c r="G332" s="311"/>
      <c r="H332" s="311"/>
      <c r="I332" s="311"/>
      <c r="J332" s="349"/>
    </row>
    <row r="333" spans="1:10" ht="15.75">
      <c r="A333" s="347"/>
      <c r="B333" s="347"/>
      <c r="C333" s="347"/>
      <c r="D333" s="347"/>
      <c r="E333" s="311"/>
      <c r="F333" s="311"/>
      <c r="G333" s="311"/>
      <c r="H333" s="311"/>
      <c r="I333" s="311"/>
      <c r="J333" s="349"/>
    </row>
    <row r="334" spans="1:10" ht="15.75">
      <c r="A334" s="347"/>
      <c r="B334" s="347"/>
      <c r="C334" s="347"/>
      <c r="D334" s="347"/>
      <c r="E334" s="311"/>
      <c r="F334" s="311"/>
      <c r="G334" s="311"/>
      <c r="H334" s="311"/>
      <c r="I334" s="311"/>
      <c r="J334" s="349"/>
    </row>
    <row r="335" spans="1:10" ht="15.75">
      <c r="A335" s="347"/>
      <c r="B335" s="347"/>
      <c r="C335" s="347"/>
      <c r="D335" s="347"/>
      <c r="E335" s="311"/>
      <c r="F335" s="311"/>
      <c r="G335" s="311"/>
      <c r="H335" s="311"/>
      <c r="I335" s="311"/>
      <c r="J335" s="349"/>
    </row>
    <row r="336" spans="1:10" ht="15.75">
      <c r="A336" s="347"/>
      <c r="B336" s="347"/>
      <c r="C336" s="347"/>
      <c r="D336" s="347"/>
      <c r="E336" s="311"/>
      <c r="F336" s="311"/>
      <c r="G336" s="311"/>
      <c r="H336" s="311"/>
      <c r="I336" s="311"/>
      <c r="J336" s="349"/>
    </row>
    <row r="337" spans="1:10" ht="15.75">
      <c r="A337" s="347"/>
      <c r="B337" s="347"/>
      <c r="C337" s="347"/>
      <c r="D337" s="347"/>
      <c r="E337" s="311"/>
      <c r="F337" s="311"/>
      <c r="G337" s="311"/>
      <c r="H337" s="311"/>
      <c r="I337" s="311"/>
      <c r="J337" s="349"/>
    </row>
    <row r="338" spans="1:10" ht="15.75">
      <c r="A338" s="347"/>
      <c r="B338" s="347"/>
      <c r="C338" s="347"/>
      <c r="D338" s="347"/>
      <c r="E338" s="311"/>
      <c r="F338" s="311"/>
      <c r="G338" s="311"/>
      <c r="H338" s="311"/>
      <c r="I338" s="311"/>
      <c r="J338" s="349"/>
    </row>
    <row r="339" spans="1:10" ht="15.75">
      <c r="A339" s="347"/>
      <c r="B339" s="347"/>
      <c r="C339" s="347"/>
      <c r="D339" s="347"/>
      <c r="E339" s="311"/>
      <c r="F339" s="311"/>
      <c r="G339" s="311"/>
      <c r="H339" s="311"/>
      <c r="I339" s="311"/>
      <c r="J339" s="349"/>
    </row>
    <row r="340" spans="1:10" ht="15.75">
      <c r="A340" s="347"/>
      <c r="B340" s="347"/>
      <c r="C340" s="347"/>
      <c r="D340" s="347"/>
      <c r="E340" s="311"/>
      <c r="F340" s="311"/>
      <c r="G340" s="311"/>
      <c r="H340" s="311"/>
      <c r="I340" s="311"/>
      <c r="J340" s="349"/>
    </row>
    <row r="341" spans="1:10" ht="15.75">
      <c r="A341" s="347"/>
      <c r="B341" s="347"/>
      <c r="C341" s="347"/>
      <c r="D341" s="347"/>
      <c r="E341" s="311"/>
      <c r="F341" s="311"/>
      <c r="G341" s="311"/>
      <c r="H341" s="311"/>
      <c r="I341" s="311"/>
      <c r="J341" s="349"/>
    </row>
    <row r="342" spans="1:10" ht="15.75">
      <c r="A342" s="347"/>
      <c r="B342" s="347"/>
      <c r="C342" s="347"/>
      <c r="D342" s="347"/>
      <c r="E342" s="311"/>
      <c r="F342" s="311"/>
      <c r="G342" s="311"/>
      <c r="H342" s="311"/>
      <c r="I342" s="311"/>
      <c r="J342" s="349"/>
    </row>
    <row r="343" spans="1:10" ht="15.75">
      <c r="A343" s="347"/>
      <c r="B343" s="347"/>
      <c r="C343" s="347"/>
      <c r="D343" s="347"/>
      <c r="E343" s="311"/>
      <c r="F343" s="311"/>
      <c r="G343" s="311"/>
      <c r="H343" s="311"/>
      <c r="I343" s="311"/>
      <c r="J343" s="349"/>
    </row>
    <row r="344" spans="1:10" ht="15.75">
      <c r="A344" s="347"/>
      <c r="B344" s="347"/>
      <c r="C344" s="347"/>
      <c r="D344" s="347"/>
      <c r="E344" s="311"/>
      <c r="F344" s="311"/>
      <c r="G344" s="311"/>
      <c r="H344" s="311"/>
      <c r="I344" s="311"/>
      <c r="J344" s="349"/>
    </row>
    <row r="345" spans="1:10" ht="15.75">
      <c r="A345" s="347"/>
      <c r="B345" s="347"/>
      <c r="C345" s="347"/>
      <c r="D345" s="347"/>
      <c r="E345" s="311"/>
      <c r="F345" s="311"/>
      <c r="G345" s="311"/>
      <c r="H345" s="311"/>
      <c r="I345" s="311"/>
      <c r="J345" s="349"/>
    </row>
    <row r="346" spans="1:10" ht="15.75">
      <c r="A346" s="347"/>
      <c r="B346" s="347"/>
      <c r="C346" s="347"/>
      <c r="D346" s="347"/>
      <c r="E346" s="311"/>
      <c r="F346" s="311"/>
      <c r="G346" s="311"/>
      <c r="H346" s="311"/>
      <c r="I346" s="311"/>
      <c r="J346" s="349"/>
    </row>
    <row r="347" spans="1:10" ht="15.75">
      <c r="A347" s="347"/>
      <c r="B347" s="347"/>
      <c r="C347" s="347"/>
      <c r="D347" s="347"/>
      <c r="E347" s="311"/>
      <c r="F347" s="311"/>
      <c r="G347" s="311"/>
      <c r="H347" s="311"/>
      <c r="I347" s="311"/>
      <c r="J347" s="349"/>
    </row>
    <row r="348" spans="1:10" ht="15.75">
      <c r="A348" s="347"/>
      <c r="B348" s="347"/>
      <c r="C348" s="347"/>
      <c r="D348" s="347"/>
      <c r="E348" s="311"/>
      <c r="F348" s="311"/>
      <c r="G348" s="311"/>
      <c r="H348" s="311"/>
      <c r="I348" s="311"/>
      <c r="J348" s="349"/>
    </row>
    <row r="349" spans="1:10" ht="15.75">
      <c r="A349" s="347"/>
      <c r="B349" s="347"/>
      <c r="C349" s="347"/>
      <c r="D349" s="347"/>
      <c r="E349" s="311"/>
      <c r="F349" s="311"/>
      <c r="G349" s="311"/>
      <c r="H349" s="311"/>
      <c r="I349" s="311"/>
      <c r="J349" s="349"/>
    </row>
    <row r="350" spans="1:10" ht="15.75">
      <c r="A350" s="347"/>
      <c r="B350" s="347"/>
      <c r="C350" s="347"/>
      <c r="D350" s="347"/>
      <c r="E350" s="311"/>
      <c r="F350" s="311"/>
      <c r="G350" s="311"/>
      <c r="H350" s="311"/>
      <c r="I350" s="311"/>
      <c r="J350" s="349"/>
    </row>
    <row r="351" spans="1:10" ht="15.75">
      <c r="A351" s="347"/>
      <c r="B351" s="347"/>
      <c r="C351" s="347"/>
      <c r="D351" s="347"/>
      <c r="E351" s="311"/>
      <c r="F351" s="311"/>
      <c r="G351" s="311"/>
      <c r="H351" s="311"/>
      <c r="I351" s="311"/>
      <c r="J351" s="349"/>
    </row>
    <row r="352" spans="1:10" ht="15.75">
      <c r="A352" s="347"/>
      <c r="B352" s="347"/>
      <c r="C352" s="347"/>
      <c r="D352" s="347"/>
      <c r="E352" s="311"/>
      <c r="F352" s="311"/>
      <c r="G352" s="311"/>
      <c r="H352" s="311"/>
      <c r="I352" s="311"/>
      <c r="J352" s="349"/>
    </row>
    <row r="353" spans="1:10" ht="15.75">
      <c r="A353" s="347"/>
      <c r="B353" s="347"/>
      <c r="C353" s="347"/>
      <c r="D353" s="347"/>
      <c r="E353" s="311"/>
      <c r="F353" s="311"/>
      <c r="G353" s="311"/>
      <c r="H353" s="311"/>
      <c r="I353" s="311"/>
      <c r="J353" s="349"/>
    </row>
    <row r="354" spans="1:10" ht="15.75">
      <c r="A354" s="347"/>
      <c r="B354" s="347"/>
      <c r="C354" s="347"/>
      <c r="D354" s="347"/>
      <c r="E354" s="311"/>
      <c r="F354" s="311"/>
      <c r="G354" s="311"/>
      <c r="H354" s="311"/>
      <c r="I354" s="311"/>
      <c r="J354" s="349"/>
    </row>
    <row r="355" spans="1:10" ht="15.75">
      <c r="A355" s="347"/>
      <c r="B355" s="347"/>
      <c r="C355" s="347"/>
      <c r="D355" s="347"/>
      <c r="E355" s="311"/>
      <c r="F355" s="311"/>
      <c r="G355" s="311"/>
      <c r="H355" s="311"/>
      <c r="I355" s="311"/>
      <c r="J355" s="349"/>
    </row>
    <row r="356" spans="1:10" ht="15.75">
      <c r="A356" s="347"/>
      <c r="B356" s="347"/>
      <c r="C356" s="347"/>
      <c r="D356" s="347"/>
      <c r="E356" s="311"/>
      <c r="F356" s="311"/>
      <c r="G356" s="311"/>
      <c r="H356" s="311"/>
      <c r="I356" s="311"/>
      <c r="J356" s="349"/>
    </row>
    <row r="357" spans="1:10" ht="15.75">
      <c r="A357" s="347"/>
      <c r="B357" s="347"/>
      <c r="C357" s="347"/>
      <c r="D357" s="347"/>
      <c r="E357" s="311"/>
      <c r="F357" s="311"/>
      <c r="G357" s="311"/>
      <c r="H357" s="311"/>
      <c r="I357" s="311"/>
      <c r="J357" s="349"/>
    </row>
    <row r="358" spans="1:10" ht="15.75">
      <c r="A358" s="347"/>
      <c r="B358" s="347"/>
      <c r="C358" s="347"/>
      <c r="D358" s="347"/>
      <c r="E358" s="311"/>
      <c r="F358" s="311"/>
      <c r="G358" s="311"/>
      <c r="H358" s="311"/>
      <c r="I358" s="311"/>
      <c r="J358" s="349"/>
    </row>
    <row r="359" spans="1:10" ht="15.75">
      <c r="A359" s="347"/>
      <c r="B359" s="347"/>
      <c r="C359" s="347"/>
      <c r="D359" s="347"/>
      <c r="E359" s="311"/>
      <c r="F359" s="311"/>
      <c r="G359" s="311"/>
      <c r="H359" s="311"/>
      <c r="I359" s="311"/>
      <c r="J359" s="349"/>
    </row>
    <row r="360" spans="1:10" ht="15.75">
      <c r="A360" s="347"/>
      <c r="B360" s="347"/>
      <c r="C360" s="347"/>
      <c r="D360" s="347"/>
      <c r="E360" s="311"/>
      <c r="F360" s="311"/>
      <c r="G360" s="311"/>
      <c r="H360" s="311"/>
      <c r="I360" s="311"/>
      <c r="J360" s="349"/>
    </row>
    <row r="361" spans="1:10" ht="15.75">
      <c r="A361" s="347"/>
      <c r="B361" s="347"/>
      <c r="C361" s="347"/>
      <c r="D361" s="347"/>
      <c r="E361" s="311"/>
      <c r="F361" s="311"/>
      <c r="G361" s="311"/>
      <c r="H361" s="311"/>
      <c r="I361" s="311"/>
      <c r="J361" s="349"/>
    </row>
    <row r="362" spans="1:10" ht="15.75">
      <c r="A362" s="347"/>
      <c r="B362" s="347"/>
      <c r="C362" s="347"/>
      <c r="D362" s="347"/>
      <c r="E362" s="311"/>
      <c r="F362" s="311"/>
      <c r="G362" s="311"/>
      <c r="H362" s="311"/>
      <c r="I362" s="311"/>
      <c r="J362" s="349"/>
    </row>
    <row r="363" spans="1:10" ht="15.75">
      <c r="A363" s="347"/>
      <c r="B363" s="347"/>
      <c r="C363" s="347"/>
      <c r="D363" s="347"/>
      <c r="E363" s="311"/>
      <c r="F363" s="311"/>
      <c r="G363" s="311"/>
      <c r="H363" s="311"/>
      <c r="I363" s="311"/>
      <c r="J363" s="349"/>
    </row>
    <row r="364" spans="1:10" ht="15.75">
      <c r="A364" s="347"/>
      <c r="B364" s="347"/>
      <c r="C364" s="347"/>
      <c r="D364" s="347"/>
      <c r="E364" s="311"/>
      <c r="F364" s="311"/>
      <c r="G364" s="311"/>
      <c r="H364" s="311"/>
      <c r="I364" s="311"/>
      <c r="J364" s="349"/>
    </row>
    <row r="365" spans="1:10" ht="15.75">
      <c r="A365" s="347"/>
      <c r="B365" s="347"/>
      <c r="C365" s="347"/>
      <c r="D365" s="347"/>
      <c r="E365" s="311"/>
      <c r="F365" s="311"/>
      <c r="G365" s="311"/>
      <c r="H365" s="311"/>
      <c r="I365" s="311"/>
      <c r="J365" s="349"/>
    </row>
    <row r="366" spans="1:10" ht="15.75">
      <c r="A366" s="347"/>
      <c r="B366" s="347"/>
      <c r="C366" s="347"/>
      <c r="D366" s="347"/>
      <c r="E366" s="311"/>
      <c r="F366" s="311"/>
      <c r="G366" s="311"/>
      <c r="H366" s="311"/>
      <c r="I366" s="311"/>
      <c r="J366" s="349"/>
    </row>
    <row r="367" spans="1:10" ht="15.75">
      <c r="A367" s="347"/>
      <c r="B367" s="347"/>
      <c r="C367" s="347"/>
      <c r="D367" s="347"/>
      <c r="E367" s="311"/>
      <c r="F367" s="311"/>
      <c r="G367" s="311"/>
      <c r="H367" s="311"/>
      <c r="I367" s="311"/>
      <c r="J367" s="349"/>
    </row>
    <row r="368" spans="1:10" ht="15.75">
      <c r="A368" s="347"/>
      <c r="B368" s="347"/>
      <c r="C368" s="347"/>
      <c r="D368" s="347"/>
      <c r="E368" s="311"/>
      <c r="F368" s="311"/>
      <c r="G368" s="311"/>
      <c r="H368" s="311"/>
      <c r="I368" s="311"/>
      <c r="J368" s="349"/>
    </row>
    <row r="369" spans="1:10" ht="15.75">
      <c r="A369" s="347"/>
      <c r="B369" s="347"/>
      <c r="C369" s="347"/>
      <c r="D369" s="347"/>
      <c r="E369" s="311"/>
      <c r="F369" s="311"/>
      <c r="G369" s="311"/>
      <c r="H369" s="311"/>
      <c r="I369" s="311"/>
      <c r="J369" s="349"/>
    </row>
    <row r="370" spans="1:10" ht="15.75">
      <c r="A370" s="347"/>
      <c r="B370" s="347"/>
      <c r="C370" s="347"/>
      <c r="D370" s="347"/>
      <c r="E370" s="311"/>
      <c r="F370" s="311"/>
      <c r="G370" s="311"/>
      <c r="H370" s="311"/>
      <c r="I370" s="311"/>
      <c r="J370" s="349"/>
    </row>
    <row r="371" spans="1:10" ht="15.75">
      <c r="A371" s="347"/>
      <c r="B371" s="347"/>
      <c r="C371" s="347"/>
      <c r="D371" s="347"/>
      <c r="E371" s="311"/>
      <c r="F371" s="311"/>
      <c r="G371" s="311"/>
      <c r="H371" s="311"/>
      <c r="I371" s="311"/>
      <c r="J371" s="349"/>
    </row>
    <row r="372" spans="1:10" ht="15.75">
      <c r="A372" s="347"/>
      <c r="B372" s="347"/>
      <c r="C372" s="347"/>
      <c r="D372" s="347"/>
      <c r="E372" s="311"/>
      <c r="F372" s="311"/>
      <c r="G372" s="311"/>
      <c r="H372" s="311"/>
      <c r="I372" s="311"/>
      <c r="J372" s="349"/>
    </row>
    <row r="373" spans="1:10" ht="15.75">
      <c r="A373" s="347"/>
      <c r="B373" s="347"/>
      <c r="C373" s="347"/>
      <c r="D373" s="347"/>
      <c r="E373" s="311"/>
      <c r="F373" s="311"/>
      <c r="G373" s="311"/>
      <c r="H373" s="311"/>
      <c r="I373" s="311"/>
      <c r="J373" s="349"/>
    </row>
    <row r="374" spans="1:10" ht="15.75">
      <c r="A374" s="347"/>
      <c r="B374" s="347"/>
      <c r="C374" s="347"/>
      <c r="D374" s="347"/>
      <c r="E374" s="311"/>
      <c r="F374" s="311"/>
      <c r="G374" s="311"/>
      <c r="H374" s="311"/>
      <c r="I374" s="311"/>
      <c r="J374" s="349"/>
    </row>
    <row r="375" spans="1:10" ht="15.75">
      <c r="A375" s="347"/>
      <c r="B375" s="347"/>
      <c r="C375" s="347"/>
      <c r="D375" s="347"/>
      <c r="E375" s="311"/>
      <c r="F375" s="311"/>
      <c r="G375" s="311"/>
      <c r="H375" s="311"/>
      <c r="I375" s="311"/>
      <c r="J375" s="349"/>
    </row>
    <row r="376" spans="1:10" ht="15.75">
      <c r="A376" s="347"/>
      <c r="B376" s="347"/>
      <c r="C376" s="347"/>
      <c r="D376" s="347"/>
      <c r="E376" s="311"/>
      <c r="F376" s="311"/>
      <c r="G376" s="311"/>
      <c r="H376" s="311"/>
      <c r="I376" s="311"/>
      <c r="J376" s="349"/>
    </row>
    <row r="377" spans="1:10" ht="15.75">
      <c r="A377" s="347"/>
      <c r="B377" s="347"/>
      <c r="C377" s="347"/>
      <c r="D377" s="347"/>
      <c r="E377" s="311"/>
      <c r="F377" s="311"/>
      <c r="G377" s="311"/>
      <c r="H377" s="311"/>
      <c r="I377" s="311"/>
      <c r="J377" s="349"/>
    </row>
    <row r="378" spans="1:10" ht="15.75">
      <c r="A378" s="347"/>
      <c r="B378" s="347"/>
      <c r="C378" s="347"/>
      <c r="D378" s="347"/>
      <c r="E378" s="311"/>
      <c r="F378" s="311"/>
      <c r="G378" s="311"/>
      <c r="H378" s="311"/>
      <c r="I378" s="311"/>
      <c r="J378" s="349"/>
    </row>
    <row r="379" spans="1:10" ht="15.75">
      <c r="A379" s="347"/>
      <c r="B379" s="347"/>
      <c r="C379" s="347"/>
      <c r="D379" s="347"/>
      <c r="E379" s="311"/>
      <c r="F379" s="311"/>
      <c r="G379" s="311"/>
      <c r="H379" s="311"/>
      <c r="I379" s="311"/>
      <c r="J379" s="349"/>
    </row>
    <row r="380" spans="1:10" ht="15.75">
      <c r="A380" s="347"/>
      <c r="B380" s="347"/>
      <c r="C380" s="347"/>
      <c r="D380" s="347"/>
      <c r="E380" s="311"/>
      <c r="F380" s="311"/>
      <c r="G380" s="311"/>
      <c r="H380" s="311"/>
      <c r="I380" s="311"/>
      <c r="J380" s="349"/>
    </row>
    <row r="381" spans="1:10" ht="15.75">
      <c r="A381" s="347"/>
      <c r="B381" s="347"/>
      <c r="C381" s="347"/>
      <c r="D381" s="347"/>
      <c r="E381" s="311"/>
      <c r="F381" s="311"/>
      <c r="G381" s="311"/>
      <c r="H381" s="311"/>
      <c r="I381" s="311"/>
      <c r="J381" s="349"/>
    </row>
    <row r="382" spans="1:10" ht="15.75">
      <c r="A382" s="347"/>
      <c r="B382" s="347"/>
      <c r="C382" s="347"/>
      <c r="D382" s="347"/>
      <c r="E382" s="311"/>
      <c r="F382" s="311"/>
      <c r="G382" s="311"/>
      <c r="H382" s="311"/>
      <c r="I382" s="311"/>
      <c r="J382" s="349"/>
    </row>
    <row r="383" spans="1:10" ht="15.75">
      <c r="A383" s="347"/>
      <c r="B383" s="347"/>
      <c r="C383" s="347"/>
      <c r="D383" s="347"/>
      <c r="E383" s="311"/>
      <c r="F383" s="311"/>
      <c r="G383" s="311"/>
      <c r="H383" s="311"/>
      <c r="I383" s="311"/>
      <c r="J383" s="349"/>
    </row>
    <row r="384" spans="1:10" ht="15.75">
      <c r="A384" s="347"/>
      <c r="B384" s="347"/>
      <c r="C384" s="347"/>
      <c r="D384" s="347"/>
      <c r="E384" s="311"/>
      <c r="F384" s="311"/>
      <c r="G384" s="311"/>
      <c r="H384" s="311"/>
      <c r="I384" s="311"/>
      <c r="J384" s="349"/>
    </row>
    <row r="385" spans="1:10" ht="15.75">
      <c r="A385" s="347"/>
      <c r="B385" s="347"/>
      <c r="C385" s="347"/>
      <c r="D385" s="347"/>
      <c r="E385" s="311"/>
      <c r="F385" s="311"/>
      <c r="G385" s="311"/>
      <c r="H385" s="311"/>
      <c r="I385" s="311"/>
      <c r="J385" s="349"/>
    </row>
    <row r="386" spans="1:10" ht="15.75">
      <c r="A386" s="347"/>
      <c r="B386" s="347"/>
      <c r="C386" s="347"/>
      <c r="D386" s="347"/>
      <c r="E386" s="311"/>
      <c r="F386" s="311"/>
      <c r="G386" s="311"/>
      <c r="H386" s="311"/>
      <c r="I386" s="311"/>
      <c r="J386" s="349"/>
    </row>
    <row r="387" spans="1:10" ht="15.75">
      <c r="A387" s="347"/>
      <c r="B387" s="347"/>
      <c r="C387" s="347"/>
      <c r="D387" s="347"/>
      <c r="E387" s="311"/>
      <c r="F387" s="311"/>
      <c r="G387" s="311"/>
      <c r="H387" s="311"/>
      <c r="I387" s="311"/>
      <c r="J387" s="349"/>
    </row>
    <row r="388" spans="1:10" ht="15.75">
      <c r="A388" s="347"/>
      <c r="B388" s="347"/>
      <c r="C388" s="347"/>
      <c r="D388" s="347"/>
      <c r="E388" s="311"/>
      <c r="F388" s="311"/>
      <c r="G388" s="311"/>
      <c r="H388" s="311"/>
      <c r="I388" s="311"/>
      <c r="J388" s="349"/>
    </row>
    <row r="389" spans="1:10" ht="15.75">
      <c r="A389" s="347"/>
      <c r="B389" s="347"/>
      <c r="C389" s="347"/>
      <c r="D389" s="347"/>
      <c r="E389" s="311"/>
      <c r="F389" s="311"/>
      <c r="G389" s="311"/>
      <c r="H389" s="311"/>
      <c r="I389" s="311"/>
      <c r="J389" s="349"/>
    </row>
    <row r="390" spans="1:10" ht="15.75">
      <c r="A390" s="347"/>
      <c r="B390" s="347"/>
      <c r="C390" s="347"/>
      <c r="D390" s="347"/>
      <c r="E390" s="311"/>
      <c r="F390" s="311"/>
      <c r="G390" s="311"/>
      <c r="H390" s="311"/>
      <c r="I390" s="311"/>
      <c r="J390" s="349"/>
    </row>
    <row r="391" spans="1:10" ht="15.75">
      <c r="A391" s="347"/>
      <c r="B391" s="347"/>
      <c r="C391" s="347"/>
      <c r="D391" s="347"/>
      <c r="E391" s="311"/>
      <c r="F391" s="311"/>
      <c r="G391" s="311"/>
      <c r="H391" s="311"/>
      <c r="I391" s="311"/>
      <c r="J391" s="349"/>
    </row>
    <row r="392" spans="1:10" ht="15.75">
      <c r="A392" s="347"/>
      <c r="B392" s="347"/>
      <c r="C392" s="347"/>
      <c r="D392" s="347"/>
      <c r="E392" s="311"/>
      <c r="F392" s="311"/>
      <c r="G392" s="311"/>
      <c r="H392" s="311"/>
      <c r="I392" s="311"/>
      <c r="J392" s="349"/>
    </row>
    <row r="393" spans="1:10" ht="15.75">
      <c r="A393" s="347"/>
      <c r="B393" s="347"/>
      <c r="C393" s="347"/>
      <c r="D393" s="347"/>
      <c r="E393" s="311"/>
      <c r="F393" s="311"/>
      <c r="G393" s="311"/>
      <c r="H393" s="311"/>
      <c r="I393" s="311"/>
      <c r="J393" s="349"/>
    </row>
    <row r="394" spans="1:10" ht="15.75">
      <c r="A394" s="347"/>
      <c r="B394" s="347"/>
      <c r="C394" s="347"/>
      <c r="D394" s="347"/>
      <c r="E394" s="311"/>
      <c r="F394" s="311"/>
      <c r="G394" s="311"/>
      <c r="H394" s="311"/>
      <c r="I394" s="311"/>
      <c r="J394" s="349"/>
    </row>
    <row r="395" spans="1:10" ht="15.75">
      <c r="A395" s="347"/>
      <c r="B395" s="347"/>
      <c r="C395" s="347"/>
      <c r="D395" s="347"/>
      <c r="E395" s="311"/>
      <c r="F395" s="311"/>
      <c r="G395" s="311"/>
      <c r="H395" s="311"/>
      <c r="I395" s="311"/>
      <c r="J395" s="349"/>
    </row>
    <row r="396" spans="1:10" ht="15.75">
      <c r="A396" s="347"/>
      <c r="B396" s="347"/>
      <c r="C396" s="347"/>
      <c r="D396" s="347"/>
      <c r="E396" s="311"/>
      <c r="F396" s="311"/>
      <c r="G396" s="311"/>
      <c r="H396" s="311"/>
      <c r="I396" s="311"/>
      <c r="J396" s="349"/>
    </row>
    <row r="397" spans="1:10" ht="15.75">
      <c r="A397" s="347"/>
      <c r="B397" s="347"/>
      <c r="C397" s="347"/>
      <c r="D397" s="347"/>
      <c r="E397" s="311"/>
      <c r="F397" s="311"/>
      <c r="G397" s="311"/>
      <c r="H397" s="311"/>
      <c r="I397" s="311"/>
      <c r="J397" s="349"/>
    </row>
    <row r="398" spans="1:10" ht="15.75">
      <c r="A398" s="347"/>
      <c r="B398" s="347"/>
      <c r="C398" s="347"/>
      <c r="D398" s="347"/>
      <c r="E398" s="311"/>
      <c r="F398" s="311"/>
      <c r="G398" s="311"/>
      <c r="H398" s="311"/>
      <c r="I398" s="311"/>
      <c r="J398" s="349"/>
    </row>
    <row r="399" spans="1:10" ht="15.75">
      <c r="A399" s="347"/>
      <c r="B399" s="347"/>
      <c r="C399" s="347"/>
      <c r="D399" s="347"/>
      <c r="E399" s="311"/>
      <c r="F399" s="311"/>
      <c r="G399" s="311"/>
      <c r="H399" s="311"/>
      <c r="I399" s="311"/>
      <c r="J399" s="349"/>
    </row>
    <row r="400" spans="1:10" ht="15.75">
      <c r="A400" s="347"/>
      <c r="B400" s="347"/>
      <c r="C400" s="347"/>
      <c r="D400" s="347"/>
      <c r="E400" s="311"/>
      <c r="F400" s="311"/>
      <c r="G400" s="311"/>
      <c r="H400" s="311"/>
      <c r="I400" s="311"/>
      <c r="J400" s="349"/>
    </row>
    <row r="401" spans="1:10" ht="15.75">
      <c r="A401" s="347"/>
      <c r="B401" s="347"/>
      <c r="C401" s="347"/>
      <c r="D401" s="347"/>
      <c r="E401" s="311"/>
      <c r="F401" s="311"/>
      <c r="G401" s="311"/>
      <c r="H401" s="311"/>
      <c r="I401" s="311"/>
      <c r="J401" s="349"/>
    </row>
    <row r="402" spans="1:10" ht="15.75">
      <c r="A402" s="347"/>
      <c r="B402" s="347"/>
      <c r="C402" s="347"/>
      <c r="D402" s="347"/>
      <c r="E402" s="311"/>
      <c r="F402" s="311"/>
      <c r="G402" s="311"/>
      <c r="H402" s="311"/>
      <c r="I402" s="311"/>
      <c r="J402" s="349"/>
    </row>
    <row r="403" spans="1:10" ht="15.75">
      <c r="A403" s="347"/>
      <c r="B403" s="347"/>
      <c r="C403" s="347"/>
      <c r="D403" s="347"/>
      <c r="E403" s="311"/>
      <c r="F403" s="311"/>
      <c r="G403" s="311"/>
      <c r="H403" s="311"/>
      <c r="I403" s="311"/>
      <c r="J403" s="349"/>
    </row>
    <row r="404" spans="1:10" ht="15.75">
      <c r="A404" s="347"/>
      <c r="B404" s="347"/>
      <c r="C404" s="347"/>
      <c r="D404" s="347"/>
      <c r="E404" s="311"/>
      <c r="F404" s="311"/>
      <c r="G404" s="311"/>
      <c r="H404" s="311"/>
      <c r="I404" s="311"/>
      <c r="J404" s="349"/>
    </row>
    <row r="405" spans="1:10" ht="15.75">
      <c r="A405" s="347"/>
      <c r="B405" s="347"/>
      <c r="C405" s="347"/>
      <c r="D405" s="347"/>
      <c r="E405" s="311"/>
      <c r="F405" s="311"/>
      <c r="G405" s="311"/>
      <c r="H405" s="311"/>
      <c r="I405" s="311"/>
      <c r="J405" s="349"/>
    </row>
    <row r="406" spans="1:10" ht="15.75">
      <c r="A406" s="347"/>
      <c r="B406" s="347"/>
      <c r="C406" s="347"/>
      <c r="D406" s="347"/>
      <c r="E406" s="311"/>
      <c r="F406" s="311"/>
      <c r="G406" s="311"/>
      <c r="H406" s="311"/>
      <c r="I406" s="311"/>
      <c r="J406" s="349"/>
    </row>
    <row r="407" spans="1:10" ht="15.75">
      <c r="A407" s="347"/>
      <c r="B407" s="347"/>
      <c r="C407" s="347"/>
      <c r="D407" s="347"/>
      <c r="E407" s="311"/>
      <c r="F407" s="311"/>
      <c r="G407" s="311"/>
      <c r="H407" s="311"/>
      <c r="I407" s="311"/>
      <c r="J407" s="349"/>
    </row>
    <row r="408" spans="1:10" ht="15.75">
      <c r="A408" s="347"/>
      <c r="B408" s="347"/>
      <c r="C408" s="347"/>
      <c r="D408" s="347"/>
      <c r="E408" s="311"/>
      <c r="F408" s="311"/>
      <c r="G408" s="311"/>
      <c r="H408" s="311"/>
      <c r="I408" s="311"/>
      <c r="J408" s="349"/>
    </row>
    <row r="409" spans="1:10" ht="15.75">
      <c r="A409" s="347"/>
      <c r="B409" s="347"/>
      <c r="C409" s="347"/>
      <c r="D409" s="347"/>
      <c r="E409" s="311"/>
      <c r="F409" s="311"/>
      <c r="G409" s="311"/>
      <c r="H409" s="311"/>
      <c r="I409" s="311"/>
      <c r="J409" s="349"/>
    </row>
    <row r="410" spans="1:10" ht="15.75">
      <c r="A410" s="347"/>
      <c r="B410" s="347"/>
      <c r="C410" s="347"/>
      <c r="D410" s="347"/>
      <c r="E410" s="311"/>
      <c r="F410" s="311"/>
      <c r="G410" s="311"/>
      <c r="H410" s="311"/>
      <c r="I410" s="311"/>
      <c r="J410" s="349"/>
    </row>
    <row r="411" spans="1:10" ht="15.75">
      <c r="A411" s="347"/>
      <c r="B411" s="347"/>
      <c r="C411" s="347"/>
      <c r="D411" s="347"/>
      <c r="E411" s="311"/>
      <c r="F411" s="311"/>
      <c r="G411" s="311"/>
      <c r="H411" s="311"/>
      <c r="I411" s="311"/>
      <c r="J411" s="349"/>
    </row>
    <row r="412" spans="1:10" ht="15.75">
      <c r="A412" s="347"/>
      <c r="B412" s="347"/>
      <c r="C412" s="347"/>
      <c r="D412" s="347"/>
      <c r="E412" s="311"/>
      <c r="F412" s="311"/>
      <c r="G412" s="311"/>
      <c r="H412" s="311"/>
      <c r="I412" s="311"/>
      <c r="J412" s="349"/>
    </row>
    <row r="413" spans="1:10" ht="15.75">
      <c r="A413" s="347"/>
      <c r="B413" s="347"/>
      <c r="C413" s="347"/>
      <c r="D413" s="347"/>
      <c r="E413" s="311"/>
      <c r="F413" s="311"/>
      <c r="G413" s="311"/>
      <c r="H413" s="311"/>
      <c r="I413" s="311"/>
      <c r="J413" s="349"/>
    </row>
    <row r="414" spans="1:10" ht="15.75">
      <c r="A414" s="347"/>
      <c r="B414" s="347"/>
      <c r="C414" s="347"/>
      <c r="D414" s="347"/>
      <c r="E414" s="311"/>
      <c r="F414" s="311"/>
      <c r="G414" s="311"/>
      <c r="H414" s="311"/>
      <c r="I414" s="311"/>
      <c r="J414" s="349"/>
    </row>
    <row r="415" spans="1:10" ht="15.75">
      <c r="A415" s="347"/>
      <c r="B415" s="347"/>
      <c r="C415" s="347"/>
      <c r="D415" s="347"/>
      <c r="E415" s="311"/>
      <c r="F415" s="311"/>
      <c r="G415" s="311"/>
      <c r="H415" s="311"/>
      <c r="I415" s="311"/>
      <c r="J415" s="349"/>
    </row>
    <row r="416" spans="1:10" ht="15.75">
      <c r="A416" s="347"/>
      <c r="B416" s="347"/>
      <c r="C416" s="347"/>
      <c r="D416" s="347"/>
      <c r="E416" s="311"/>
      <c r="F416" s="311"/>
      <c r="G416" s="311"/>
      <c r="H416" s="311"/>
      <c r="I416" s="311"/>
      <c r="J416" s="349"/>
    </row>
    <row r="417" spans="1:10" ht="15.75">
      <c r="A417" s="347"/>
      <c r="B417" s="347"/>
      <c r="C417" s="347"/>
      <c r="D417" s="347"/>
      <c r="E417" s="311"/>
      <c r="F417" s="311"/>
      <c r="G417" s="311"/>
      <c r="H417" s="311"/>
      <c r="I417" s="311"/>
      <c r="J417" s="349"/>
    </row>
    <row r="418" spans="1:10" ht="15.75">
      <c r="A418" s="347"/>
      <c r="B418" s="347"/>
      <c r="C418" s="347"/>
      <c r="D418" s="347"/>
      <c r="E418" s="311"/>
      <c r="F418" s="311"/>
      <c r="G418" s="311"/>
      <c r="H418" s="311"/>
      <c r="I418" s="311"/>
      <c r="J418" s="349"/>
    </row>
    <row r="419" spans="1:10" ht="15.75">
      <c r="A419" s="347"/>
      <c r="B419" s="347"/>
      <c r="C419" s="347"/>
      <c r="D419" s="347"/>
      <c r="E419" s="311"/>
      <c r="F419" s="311"/>
      <c r="G419" s="311"/>
      <c r="H419" s="311"/>
      <c r="I419" s="311"/>
      <c r="J419" s="349"/>
    </row>
    <row r="420" spans="1:10" ht="15.75">
      <c r="A420" s="347"/>
      <c r="B420" s="347"/>
      <c r="C420" s="347"/>
      <c r="D420" s="347"/>
      <c r="E420" s="311"/>
      <c r="F420" s="311"/>
      <c r="G420" s="311"/>
      <c r="H420" s="311"/>
      <c r="I420" s="311"/>
      <c r="J420" s="349"/>
    </row>
    <row r="421" spans="1:10" ht="15.75">
      <c r="A421" s="347"/>
      <c r="B421" s="347"/>
      <c r="C421" s="347"/>
      <c r="D421" s="347"/>
      <c r="E421" s="311"/>
      <c r="F421" s="311"/>
      <c r="G421" s="311"/>
      <c r="H421" s="311"/>
      <c r="I421" s="311"/>
      <c r="J421" s="349"/>
    </row>
    <row r="422" spans="1:10" ht="15.75">
      <c r="A422" s="347"/>
      <c r="B422" s="347"/>
      <c r="C422" s="347"/>
      <c r="D422" s="347"/>
      <c r="E422" s="311"/>
      <c r="F422" s="311"/>
      <c r="G422" s="311"/>
      <c r="H422" s="311"/>
      <c r="I422" s="311"/>
      <c r="J422" s="349"/>
    </row>
    <row r="423" spans="1:10" ht="15.75">
      <c r="A423" s="347"/>
      <c r="B423" s="347"/>
      <c r="C423" s="347"/>
      <c r="D423" s="347"/>
      <c r="E423" s="311"/>
      <c r="F423" s="311"/>
      <c r="G423" s="311"/>
      <c r="H423" s="311"/>
      <c r="I423" s="311"/>
      <c r="J423" s="349"/>
    </row>
    <row r="424" spans="1:10" ht="15.75">
      <c r="A424" s="347"/>
      <c r="B424" s="347"/>
      <c r="C424" s="347"/>
      <c r="D424" s="347"/>
      <c r="E424" s="311"/>
      <c r="F424" s="311"/>
      <c r="G424" s="311"/>
      <c r="H424" s="311"/>
      <c r="I424" s="311"/>
      <c r="J424" s="349"/>
    </row>
    <row r="425" spans="1:10" ht="15.75">
      <c r="A425" s="347"/>
      <c r="B425" s="347"/>
      <c r="C425" s="347"/>
      <c r="D425" s="347"/>
      <c r="E425" s="311"/>
      <c r="F425" s="311"/>
      <c r="G425" s="311"/>
      <c r="H425" s="311"/>
      <c r="I425" s="311"/>
      <c r="J425" s="349"/>
    </row>
    <row r="426" spans="1:10" ht="15.75">
      <c r="A426" s="347"/>
      <c r="B426" s="347"/>
      <c r="C426" s="347"/>
      <c r="D426" s="347"/>
      <c r="E426" s="311"/>
      <c r="F426" s="311"/>
      <c r="G426" s="311"/>
      <c r="H426" s="311"/>
      <c r="I426" s="311"/>
      <c r="J426" s="349"/>
    </row>
    <row r="427" spans="1:10" ht="15.75">
      <c r="A427" s="347"/>
      <c r="B427" s="347"/>
      <c r="C427" s="347"/>
      <c r="D427" s="347"/>
      <c r="E427" s="311"/>
      <c r="F427" s="311"/>
      <c r="G427" s="311"/>
      <c r="H427" s="311"/>
      <c r="I427" s="311"/>
      <c r="J427" s="349"/>
    </row>
    <row r="428" spans="1:10" ht="15.75">
      <c r="A428" s="347"/>
      <c r="B428" s="347"/>
      <c r="C428" s="347"/>
      <c r="D428" s="347"/>
      <c r="E428" s="311"/>
      <c r="F428" s="311"/>
      <c r="G428" s="311"/>
      <c r="H428" s="311"/>
      <c r="I428" s="311"/>
      <c r="J428" s="349"/>
    </row>
    <row r="429" spans="1:10" ht="15.75">
      <c r="A429" s="347"/>
      <c r="B429" s="347"/>
      <c r="C429" s="347"/>
      <c r="D429" s="347"/>
      <c r="E429" s="311"/>
      <c r="F429" s="311"/>
      <c r="G429" s="311"/>
      <c r="H429" s="311"/>
      <c r="I429" s="311"/>
      <c r="J429" s="349"/>
    </row>
    <row r="430" spans="1:10" ht="15.75">
      <c r="A430" s="347"/>
      <c r="B430" s="347"/>
      <c r="C430" s="347"/>
      <c r="D430" s="347"/>
      <c r="E430" s="311"/>
      <c r="F430" s="311"/>
      <c r="G430" s="311"/>
      <c r="H430" s="311"/>
      <c r="I430" s="311"/>
      <c r="J430" s="349"/>
    </row>
    <row r="431" spans="1:10" ht="15.75">
      <c r="A431" s="347"/>
      <c r="B431" s="347"/>
      <c r="C431" s="347"/>
      <c r="D431" s="347"/>
      <c r="E431" s="311"/>
      <c r="F431" s="311"/>
      <c r="G431" s="311"/>
      <c r="H431" s="311"/>
      <c r="I431" s="311"/>
      <c r="J431" s="349"/>
    </row>
    <row r="432" spans="1:10" ht="15.75">
      <c r="A432" s="347"/>
      <c r="B432" s="347"/>
      <c r="C432" s="347"/>
      <c r="D432" s="347"/>
      <c r="E432" s="311"/>
      <c r="F432" s="311"/>
      <c r="G432" s="311"/>
      <c r="H432" s="311"/>
      <c r="I432" s="311"/>
      <c r="J432" s="349"/>
    </row>
    <row r="433" spans="1:10" ht="15.75">
      <c r="A433" s="347"/>
      <c r="B433" s="347"/>
      <c r="C433" s="347"/>
      <c r="D433" s="347"/>
      <c r="E433" s="311"/>
      <c r="F433" s="311"/>
      <c r="G433" s="311"/>
      <c r="H433" s="311"/>
      <c r="I433" s="311"/>
      <c r="J433" s="349"/>
    </row>
    <row r="434" spans="1:10" ht="15.75">
      <c r="A434" s="347"/>
      <c r="B434" s="347"/>
      <c r="C434" s="347"/>
      <c r="D434" s="347"/>
      <c r="E434" s="311"/>
      <c r="F434" s="311"/>
      <c r="G434" s="311"/>
      <c r="H434" s="311"/>
      <c r="I434" s="311"/>
      <c r="J434" s="349"/>
    </row>
    <row r="435" spans="1:10" ht="15.75">
      <c r="A435" s="347"/>
      <c r="B435" s="347"/>
      <c r="C435" s="347"/>
      <c r="D435" s="347"/>
      <c r="E435" s="311"/>
      <c r="F435" s="311"/>
      <c r="G435" s="311"/>
      <c r="H435" s="311"/>
      <c r="I435" s="311"/>
      <c r="J435" s="349"/>
    </row>
    <row r="436" spans="1:10" ht="15.75">
      <c r="A436" s="347"/>
      <c r="B436" s="347"/>
      <c r="C436" s="347"/>
      <c r="D436" s="347"/>
      <c r="E436" s="311"/>
      <c r="F436" s="311"/>
      <c r="G436" s="311"/>
      <c r="H436" s="311"/>
      <c r="I436" s="311"/>
      <c r="J436" s="349"/>
    </row>
    <row r="437" spans="1:10" ht="15.75">
      <c r="A437" s="347"/>
      <c r="B437" s="347"/>
      <c r="C437" s="347"/>
      <c r="D437" s="347"/>
      <c r="E437" s="311"/>
      <c r="F437" s="311"/>
      <c r="G437" s="311"/>
      <c r="H437" s="311"/>
      <c r="I437" s="311"/>
      <c r="J437" s="349"/>
    </row>
    <row r="438" spans="1:10" ht="15.75">
      <c r="A438" s="347"/>
      <c r="B438" s="347"/>
      <c r="C438" s="347"/>
      <c r="D438" s="347"/>
      <c r="E438" s="311"/>
      <c r="F438" s="311"/>
      <c r="G438" s="311"/>
      <c r="H438" s="311"/>
      <c r="I438" s="311"/>
      <c r="J438" s="349"/>
    </row>
    <row r="439" spans="1:10" ht="15.75">
      <c r="A439" s="347"/>
      <c r="B439" s="347"/>
      <c r="C439" s="347"/>
      <c r="D439" s="347"/>
      <c r="E439" s="311"/>
      <c r="F439" s="311"/>
      <c r="G439" s="311"/>
      <c r="H439" s="311"/>
      <c r="I439" s="311"/>
      <c r="J439" s="349"/>
    </row>
    <row r="440" spans="1:10" ht="15.75">
      <c r="A440" s="347"/>
      <c r="B440" s="347"/>
      <c r="C440" s="347"/>
      <c r="D440" s="347"/>
      <c r="E440" s="311"/>
      <c r="F440" s="311"/>
      <c r="G440" s="311"/>
      <c r="H440" s="311"/>
      <c r="I440" s="311"/>
      <c r="J440" s="349"/>
    </row>
    <row r="441" spans="1:10" ht="15.75">
      <c r="A441" s="347"/>
      <c r="B441" s="347"/>
      <c r="C441" s="347"/>
      <c r="D441" s="347"/>
      <c r="E441" s="311"/>
      <c r="F441" s="311"/>
      <c r="G441" s="311"/>
      <c r="H441" s="311"/>
      <c r="I441" s="311"/>
      <c r="J441" s="349"/>
    </row>
    <row r="442" spans="1:10" ht="15.75">
      <c r="A442" s="347"/>
      <c r="B442" s="347"/>
      <c r="C442" s="347"/>
      <c r="D442" s="347"/>
      <c r="E442" s="311"/>
      <c r="F442" s="311"/>
      <c r="G442" s="311"/>
      <c r="H442" s="311"/>
      <c r="I442" s="311"/>
      <c r="J442" s="349"/>
    </row>
    <row r="443" spans="1:10" ht="15.75">
      <c r="A443" s="347"/>
      <c r="B443" s="347"/>
      <c r="C443" s="347"/>
      <c r="D443" s="347"/>
      <c r="E443" s="311"/>
      <c r="F443" s="311"/>
      <c r="G443" s="311"/>
      <c r="H443" s="311"/>
      <c r="I443" s="311"/>
      <c r="J443" s="349"/>
    </row>
    <row r="444" spans="1:10" ht="15.75">
      <c r="A444" s="347"/>
      <c r="B444" s="347"/>
      <c r="C444" s="347"/>
      <c r="D444" s="347"/>
      <c r="E444" s="311"/>
      <c r="F444" s="311"/>
      <c r="G444" s="311"/>
      <c r="H444" s="311"/>
      <c r="I444" s="311"/>
      <c r="J444" s="349"/>
    </row>
    <row r="445" spans="1:10" ht="15.75">
      <c r="A445" s="347"/>
      <c r="B445" s="347"/>
      <c r="C445" s="347"/>
      <c r="D445" s="347"/>
      <c r="E445" s="311"/>
      <c r="F445" s="311"/>
      <c r="G445" s="311"/>
      <c r="H445" s="311"/>
      <c r="I445" s="311"/>
      <c r="J445" s="349"/>
    </row>
    <row r="446" spans="1:10" ht="15.75">
      <c r="A446" s="347"/>
      <c r="B446" s="347"/>
      <c r="C446" s="347"/>
      <c r="D446" s="347"/>
      <c r="E446" s="311"/>
      <c r="F446" s="311"/>
      <c r="G446" s="311"/>
      <c r="H446" s="311"/>
      <c r="I446" s="311"/>
      <c r="J446" s="349"/>
    </row>
    <row r="447" spans="1:10" ht="15.75">
      <c r="A447" s="347"/>
      <c r="B447" s="347"/>
      <c r="C447" s="347"/>
      <c r="D447" s="347"/>
      <c r="E447" s="311"/>
      <c r="F447" s="311"/>
      <c r="G447" s="311"/>
      <c r="H447" s="311"/>
      <c r="I447" s="311"/>
      <c r="J447" s="349"/>
    </row>
    <row r="448" spans="1:10" ht="15.75">
      <c r="A448" s="347"/>
      <c r="B448" s="347"/>
      <c r="C448" s="347"/>
      <c r="D448" s="347"/>
      <c r="E448" s="311"/>
      <c r="F448" s="311"/>
      <c r="G448" s="311"/>
      <c r="H448" s="311"/>
      <c r="I448" s="311"/>
      <c r="J448" s="349"/>
    </row>
    <row r="449" spans="1:10" ht="15.75">
      <c r="A449" s="347"/>
      <c r="B449" s="347"/>
      <c r="C449" s="347"/>
      <c r="D449" s="347"/>
      <c r="E449" s="311"/>
      <c r="F449" s="311"/>
      <c r="G449" s="311"/>
      <c r="H449" s="311"/>
      <c r="I449" s="311"/>
      <c r="J449" s="349"/>
    </row>
    <row r="450" spans="1:10" ht="15.75">
      <c r="A450" s="347"/>
      <c r="B450" s="347"/>
      <c r="C450" s="347"/>
      <c r="D450" s="347"/>
      <c r="E450" s="311"/>
      <c r="F450" s="311"/>
      <c r="G450" s="311"/>
      <c r="H450" s="311"/>
      <c r="I450" s="311"/>
      <c r="J450" s="349"/>
    </row>
    <row r="451" spans="1:10" ht="15.75">
      <c r="A451" s="347"/>
      <c r="B451" s="347"/>
      <c r="C451" s="347"/>
      <c r="D451" s="347"/>
      <c r="E451" s="311"/>
      <c r="F451" s="311"/>
      <c r="G451" s="311"/>
      <c r="H451" s="311"/>
      <c r="I451" s="311"/>
      <c r="J451" s="349"/>
    </row>
    <row r="452" spans="1:10" ht="15.75">
      <c r="A452" s="347"/>
      <c r="B452" s="347"/>
      <c r="C452" s="347"/>
      <c r="D452" s="347"/>
      <c r="E452" s="311"/>
      <c r="F452" s="311"/>
      <c r="G452" s="311"/>
      <c r="H452" s="311"/>
      <c r="I452" s="311"/>
      <c r="J452" s="349"/>
    </row>
    <row r="453" spans="1:10" ht="15.75">
      <c r="A453" s="347"/>
      <c r="B453" s="347"/>
      <c r="C453" s="347"/>
      <c r="D453" s="347"/>
      <c r="E453" s="311"/>
      <c r="F453" s="311"/>
      <c r="G453" s="311"/>
      <c r="H453" s="311"/>
      <c r="I453" s="311"/>
      <c r="J453" s="349"/>
    </row>
    <row r="454" spans="1:10" ht="15.75">
      <c r="A454" s="347"/>
      <c r="B454" s="347"/>
      <c r="C454" s="347"/>
      <c r="D454" s="347"/>
      <c r="E454" s="311"/>
      <c r="F454" s="311"/>
      <c r="G454" s="311"/>
      <c r="H454" s="311"/>
      <c r="I454" s="311"/>
      <c r="J454" s="349"/>
    </row>
    <row r="455" spans="1:10" ht="15.75">
      <c r="A455" s="347"/>
      <c r="B455" s="347"/>
      <c r="C455" s="347"/>
      <c r="D455" s="347"/>
      <c r="E455" s="311"/>
      <c r="F455" s="311"/>
      <c r="G455" s="311"/>
      <c r="H455" s="311"/>
      <c r="I455" s="311"/>
      <c r="J455" s="349"/>
    </row>
    <row r="456" spans="1:10" ht="15.75">
      <c r="A456" s="347"/>
      <c r="B456" s="347"/>
      <c r="C456" s="347"/>
      <c r="D456" s="347"/>
      <c r="E456" s="311"/>
      <c r="F456" s="311"/>
      <c r="G456" s="311"/>
      <c r="H456" s="311"/>
      <c r="I456" s="311"/>
      <c r="J456" s="349"/>
    </row>
    <row r="457" spans="1:10" ht="15.75">
      <c r="A457" s="347"/>
      <c r="B457" s="347"/>
      <c r="C457" s="347"/>
      <c r="D457" s="347"/>
      <c r="E457" s="311"/>
      <c r="F457" s="311"/>
      <c r="G457" s="311"/>
      <c r="H457" s="311"/>
      <c r="I457" s="311"/>
      <c r="J457" s="349"/>
    </row>
    <row r="458" spans="1:10" ht="15.75">
      <c r="A458" s="347"/>
      <c r="B458" s="347"/>
      <c r="C458" s="347"/>
      <c r="D458" s="347"/>
      <c r="E458" s="311"/>
      <c r="F458" s="311"/>
      <c r="G458" s="311"/>
      <c r="H458" s="311"/>
      <c r="I458" s="311"/>
      <c r="J458" s="349"/>
    </row>
    <row r="459" spans="1:10" ht="15.75">
      <c r="A459" s="347"/>
      <c r="B459" s="347"/>
      <c r="C459" s="347"/>
      <c r="D459" s="347"/>
      <c r="E459" s="311"/>
      <c r="F459" s="311"/>
      <c r="G459" s="311"/>
      <c r="H459" s="311"/>
      <c r="I459" s="311"/>
      <c r="J459" s="349"/>
    </row>
    <row r="460" spans="1:10" ht="15.75">
      <c r="A460" s="347"/>
      <c r="B460" s="347"/>
      <c r="C460" s="347"/>
      <c r="D460" s="347"/>
      <c r="E460" s="311"/>
      <c r="F460" s="311"/>
      <c r="G460" s="311"/>
      <c r="H460" s="311"/>
      <c r="I460" s="311"/>
      <c r="J460" s="349"/>
    </row>
    <row r="461" spans="1:10" ht="15.75">
      <c r="A461" s="347"/>
      <c r="B461" s="347"/>
      <c r="C461" s="347"/>
      <c r="D461" s="347"/>
      <c r="E461" s="311"/>
      <c r="F461" s="311"/>
      <c r="G461" s="311"/>
      <c r="H461" s="311"/>
      <c r="I461" s="311"/>
      <c r="J461" s="349"/>
    </row>
    <row r="462" spans="1:10" ht="15.75">
      <c r="A462" s="347"/>
      <c r="B462" s="347"/>
      <c r="C462" s="347"/>
      <c r="D462" s="347"/>
      <c r="E462" s="311"/>
      <c r="F462" s="311"/>
      <c r="G462" s="311"/>
      <c r="H462" s="311"/>
      <c r="I462" s="311"/>
      <c r="J462" s="349"/>
    </row>
    <row r="463" spans="1:10" ht="15.75">
      <c r="A463" s="347"/>
      <c r="B463" s="347"/>
      <c r="C463" s="347"/>
      <c r="D463" s="347"/>
      <c r="E463" s="311"/>
      <c r="F463" s="311"/>
      <c r="G463" s="311"/>
      <c r="H463" s="311"/>
      <c r="I463" s="311"/>
      <c r="J463" s="349"/>
    </row>
    <row r="464" spans="1:10" ht="15.75">
      <c r="A464" s="347"/>
      <c r="B464" s="347"/>
      <c r="C464" s="347"/>
      <c r="D464" s="347"/>
      <c r="E464" s="311"/>
      <c r="F464" s="311"/>
      <c r="G464" s="311"/>
      <c r="H464" s="311"/>
      <c r="I464" s="311"/>
      <c r="J464" s="349"/>
    </row>
    <row r="465" spans="1:10" ht="15.75">
      <c r="A465" s="347"/>
      <c r="B465" s="347"/>
      <c r="C465" s="347"/>
      <c r="D465" s="347"/>
      <c r="E465" s="311"/>
      <c r="F465" s="311"/>
      <c r="G465" s="311"/>
      <c r="H465" s="311"/>
      <c r="I465" s="311"/>
      <c r="J465" s="349"/>
    </row>
    <row r="466" spans="1:10" ht="15.75">
      <c r="A466" s="347"/>
      <c r="B466" s="347"/>
      <c r="C466" s="347"/>
      <c r="D466" s="347"/>
      <c r="E466" s="311"/>
      <c r="F466" s="311"/>
      <c r="G466" s="311"/>
      <c r="H466" s="311"/>
      <c r="I466" s="311"/>
      <c r="J466" s="349"/>
    </row>
    <row r="467" spans="1:10" ht="15.75">
      <c r="A467" s="347"/>
      <c r="B467" s="347"/>
      <c r="C467" s="347"/>
      <c r="D467" s="347"/>
      <c r="E467" s="311"/>
      <c r="F467" s="311"/>
      <c r="G467" s="311"/>
      <c r="H467" s="311"/>
      <c r="I467" s="311"/>
      <c r="J467" s="349"/>
    </row>
    <row r="468" spans="1:10" ht="15.75">
      <c r="A468" s="347"/>
      <c r="B468" s="347"/>
      <c r="C468" s="347"/>
      <c r="D468" s="347"/>
      <c r="E468" s="311"/>
      <c r="F468" s="311"/>
      <c r="G468" s="311"/>
      <c r="H468" s="311"/>
      <c r="I468" s="311"/>
      <c r="J468" s="349"/>
    </row>
    <row r="469" spans="1:10" ht="15.75">
      <c r="A469" s="347"/>
      <c r="B469" s="347"/>
      <c r="C469" s="347"/>
      <c r="D469" s="347"/>
      <c r="E469" s="311"/>
      <c r="F469" s="311"/>
      <c r="G469" s="311"/>
      <c r="H469" s="311"/>
      <c r="I469" s="311"/>
      <c r="J469" s="349"/>
    </row>
    <row r="470" spans="1:10" ht="15.75">
      <c r="A470" s="347"/>
      <c r="B470" s="347"/>
      <c r="C470" s="347"/>
      <c r="D470" s="347"/>
      <c r="E470" s="311"/>
      <c r="F470" s="311"/>
      <c r="G470" s="311"/>
      <c r="H470" s="311"/>
      <c r="I470" s="311"/>
      <c r="J470" s="349"/>
    </row>
    <row r="471" spans="1:10" ht="15.75">
      <c r="A471" s="347"/>
      <c r="B471" s="347"/>
      <c r="C471" s="347"/>
      <c r="D471" s="347"/>
      <c r="E471" s="311"/>
      <c r="F471" s="311"/>
      <c r="G471" s="311"/>
      <c r="H471" s="311"/>
      <c r="I471" s="311"/>
      <c r="J471" s="349"/>
    </row>
    <row r="472" spans="1:10" ht="15.75">
      <c r="A472" s="347"/>
      <c r="B472" s="347"/>
      <c r="C472" s="347"/>
      <c r="D472" s="347"/>
      <c r="E472" s="311"/>
      <c r="F472" s="311"/>
      <c r="G472" s="311"/>
      <c r="H472" s="311"/>
      <c r="I472" s="311"/>
      <c r="J472" s="349"/>
    </row>
    <row r="473" spans="1:10" ht="15.75">
      <c r="A473" s="347"/>
      <c r="B473" s="347"/>
      <c r="C473" s="347"/>
      <c r="D473" s="347"/>
      <c r="E473" s="311"/>
      <c r="F473" s="311"/>
      <c r="G473" s="311"/>
      <c r="H473" s="311"/>
      <c r="I473" s="311"/>
      <c r="J473" s="349"/>
    </row>
    <row r="474" spans="1:10" ht="15.75">
      <c r="A474" s="347"/>
      <c r="B474" s="347"/>
      <c r="C474" s="347"/>
      <c r="D474" s="347"/>
      <c r="E474" s="311"/>
      <c r="F474" s="311"/>
      <c r="G474" s="311"/>
      <c r="H474" s="311"/>
      <c r="I474" s="311"/>
      <c r="J474" s="349"/>
    </row>
    <row r="475" spans="1:10" ht="15.75">
      <c r="A475" s="347"/>
      <c r="B475" s="347"/>
      <c r="C475" s="347"/>
      <c r="D475" s="347"/>
      <c r="E475" s="311"/>
      <c r="F475" s="311"/>
      <c r="G475" s="311"/>
      <c r="H475" s="311"/>
      <c r="I475" s="311"/>
      <c r="J475" s="349"/>
    </row>
    <row r="476" spans="1:10" ht="15.75">
      <c r="A476" s="347"/>
      <c r="B476" s="347"/>
      <c r="C476" s="347"/>
      <c r="D476" s="347"/>
      <c r="E476" s="311"/>
      <c r="F476" s="311"/>
      <c r="G476" s="311"/>
      <c r="H476" s="311"/>
      <c r="I476" s="311"/>
      <c r="J476" s="349"/>
    </row>
    <row r="477" spans="1:10" ht="15.75">
      <c r="A477" s="347"/>
      <c r="B477" s="347"/>
      <c r="C477" s="347"/>
      <c r="D477" s="347"/>
      <c r="E477" s="311"/>
      <c r="F477" s="311"/>
      <c r="G477" s="311"/>
      <c r="H477" s="311"/>
      <c r="I477" s="311"/>
      <c r="J477" s="349"/>
    </row>
    <row r="478" spans="1:10" ht="15.75">
      <c r="A478" s="347"/>
      <c r="B478" s="347"/>
      <c r="C478" s="347"/>
      <c r="D478" s="347"/>
      <c r="E478" s="311"/>
      <c r="F478" s="311"/>
      <c r="G478" s="311"/>
      <c r="H478" s="311"/>
      <c r="I478" s="311"/>
      <c r="J478" s="349"/>
    </row>
    <row r="479" spans="1:10" ht="15.75">
      <c r="A479" s="347"/>
      <c r="B479" s="347"/>
      <c r="C479" s="347"/>
      <c r="D479" s="347"/>
      <c r="E479" s="311"/>
      <c r="F479" s="311"/>
      <c r="G479" s="311"/>
      <c r="H479" s="311"/>
      <c r="I479" s="311"/>
      <c r="J479" s="349"/>
    </row>
    <row r="480" spans="1:10" ht="15.75">
      <c r="A480" s="347"/>
      <c r="B480" s="347"/>
      <c r="C480" s="347"/>
      <c r="D480" s="347"/>
      <c r="E480" s="311"/>
      <c r="F480" s="311"/>
      <c r="G480" s="311"/>
      <c r="H480" s="311"/>
      <c r="I480" s="311"/>
      <c r="J480" s="349"/>
    </row>
    <row r="481" spans="1:10" ht="15.75">
      <c r="A481" s="347"/>
      <c r="B481" s="347"/>
      <c r="C481" s="347"/>
      <c r="D481" s="347"/>
      <c r="E481" s="311"/>
      <c r="F481" s="311"/>
      <c r="G481" s="311"/>
      <c r="H481" s="311"/>
      <c r="I481" s="311"/>
      <c r="J481" s="349"/>
    </row>
    <row r="482" spans="1:10" ht="15.75">
      <c r="A482" s="347"/>
      <c r="B482" s="347"/>
      <c r="C482" s="347"/>
      <c r="D482" s="347"/>
      <c r="E482" s="311"/>
      <c r="F482" s="311"/>
      <c r="G482" s="311"/>
      <c r="H482" s="311"/>
      <c r="I482" s="311"/>
      <c r="J482" s="349"/>
    </row>
    <row r="483" spans="1:10" ht="15.75">
      <c r="A483" s="347"/>
      <c r="B483" s="347"/>
      <c r="C483" s="347"/>
      <c r="D483" s="347"/>
      <c r="E483" s="311"/>
      <c r="F483" s="311"/>
      <c r="G483" s="311"/>
      <c r="H483" s="311"/>
      <c r="I483" s="311"/>
      <c r="J483" s="349"/>
    </row>
    <row r="484" spans="1:10" ht="15.75">
      <c r="A484" s="347"/>
      <c r="B484" s="347"/>
      <c r="C484" s="347"/>
      <c r="D484" s="347"/>
      <c r="E484" s="311"/>
      <c r="F484" s="311"/>
      <c r="G484" s="311"/>
      <c r="H484" s="311"/>
      <c r="I484" s="311"/>
      <c r="J484" s="349"/>
    </row>
    <row r="485" spans="1:10" ht="15.75">
      <c r="A485" s="347"/>
      <c r="B485" s="347"/>
      <c r="C485" s="347"/>
      <c r="D485" s="347"/>
      <c r="E485" s="311"/>
      <c r="F485" s="311"/>
      <c r="G485" s="311"/>
      <c r="H485" s="311"/>
      <c r="I485" s="311"/>
      <c r="J485" s="349"/>
    </row>
    <row r="486" spans="1:10" ht="15.75">
      <c r="A486" s="347"/>
      <c r="B486" s="347"/>
      <c r="C486" s="347"/>
      <c r="D486" s="347"/>
      <c r="E486" s="311"/>
      <c r="F486" s="311"/>
      <c r="G486" s="311"/>
      <c r="H486" s="311"/>
      <c r="I486" s="311"/>
      <c r="J486" s="349"/>
    </row>
    <row r="487" spans="1:10" ht="15.75">
      <c r="A487" s="347"/>
      <c r="B487" s="347"/>
      <c r="C487" s="347"/>
      <c r="D487" s="347"/>
      <c r="E487" s="311"/>
      <c r="F487" s="311"/>
      <c r="G487" s="311"/>
      <c r="H487" s="311"/>
      <c r="I487" s="311"/>
      <c r="J487" s="349"/>
    </row>
    <row r="488" spans="1:10" ht="15.75">
      <c r="A488" s="347"/>
      <c r="B488" s="347"/>
      <c r="C488" s="347"/>
      <c r="D488" s="347"/>
      <c r="E488" s="311"/>
      <c r="F488" s="311"/>
      <c r="G488" s="311"/>
      <c r="H488" s="311"/>
      <c r="I488" s="311"/>
      <c r="J488" s="349"/>
    </row>
    <row r="489" spans="1:10" ht="15.75">
      <c r="A489" s="347"/>
      <c r="B489" s="347"/>
      <c r="C489" s="347"/>
      <c r="D489" s="347"/>
      <c r="E489" s="311"/>
      <c r="F489" s="311"/>
      <c r="G489" s="311"/>
      <c r="H489" s="311"/>
      <c r="I489" s="311"/>
      <c r="J489" s="349"/>
    </row>
    <row r="490" spans="1:10" ht="15.75">
      <c r="A490" s="347"/>
      <c r="B490" s="347"/>
      <c r="C490" s="347"/>
      <c r="D490" s="347"/>
      <c r="E490" s="311"/>
      <c r="F490" s="311"/>
      <c r="G490" s="311"/>
      <c r="H490" s="311"/>
      <c r="I490" s="311"/>
      <c r="J490" s="349"/>
    </row>
    <row r="491" spans="1:10" ht="15.75">
      <c r="A491" s="347"/>
      <c r="B491" s="347"/>
      <c r="C491" s="347"/>
      <c r="D491" s="347"/>
      <c r="E491" s="311"/>
      <c r="F491" s="311"/>
      <c r="G491" s="311"/>
      <c r="H491" s="311"/>
      <c r="I491" s="311"/>
      <c r="J491" s="349"/>
    </row>
    <row r="492" spans="1:10" ht="15.75">
      <c r="A492" s="347"/>
      <c r="B492" s="347"/>
      <c r="C492" s="347"/>
      <c r="D492" s="347"/>
      <c r="E492" s="311"/>
      <c r="F492" s="311"/>
      <c r="G492" s="311"/>
      <c r="H492" s="311"/>
      <c r="I492" s="311"/>
      <c r="J492" s="349"/>
    </row>
    <row r="493" spans="1:10" ht="15.75">
      <c r="A493" s="347"/>
      <c r="B493" s="347"/>
      <c r="C493" s="347"/>
      <c r="D493" s="347"/>
      <c r="E493" s="311"/>
      <c r="F493" s="311"/>
      <c r="G493" s="311"/>
      <c r="H493" s="311"/>
      <c r="I493" s="311"/>
      <c r="J493" s="349"/>
    </row>
    <row r="494" spans="1:10" ht="15.75">
      <c r="A494" s="347"/>
      <c r="B494" s="347"/>
      <c r="C494" s="347"/>
      <c r="D494" s="347"/>
      <c r="E494" s="311"/>
      <c r="F494" s="311"/>
      <c r="G494" s="311"/>
      <c r="H494" s="311"/>
      <c r="I494" s="311"/>
      <c r="J494" s="349"/>
    </row>
    <row r="495" spans="1:10" ht="15.75">
      <c r="A495" s="347"/>
      <c r="B495" s="347"/>
      <c r="C495" s="347"/>
      <c r="D495" s="347"/>
      <c r="E495" s="311"/>
      <c r="F495" s="311"/>
      <c r="G495" s="311"/>
      <c r="H495" s="311"/>
      <c r="I495" s="311"/>
      <c r="J495" s="349"/>
    </row>
    <row r="496" spans="1:10" ht="15.75">
      <c r="A496" s="347"/>
      <c r="B496" s="347"/>
      <c r="C496" s="347"/>
      <c r="D496" s="347"/>
      <c r="E496" s="311"/>
      <c r="F496" s="311"/>
      <c r="G496" s="311"/>
      <c r="H496" s="311"/>
      <c r="I496" s="311"/>
      <c r="J496" s="349"/>
    </row>
    <row r="497" spans="1:10" ht="15.75">
      <c r="A497" s="347"/>
      <c r="B497" s="347"/>
      <c r="C497" s="347"/>
      <c r="D497" s="347"/>
      <c r="E497" s="311"/>
      <c r="F497" s="311"/>
      <c r="G497" s="311"/>
      <c r="H497" s="311"/>
      <c r="I497" s="311"/>
      <c r="J497" s="349"/>
    </row>
    <row r="498" spans="1:10" ht="15.75">
      <c r="A498" s="347"/>
      <c r="B498" s="347"/>
      <c r="C498" s="347"/>
      <c r="D498" s="347"/>
      <c r="E498" s="311"/>
      <c r="F498" s="311"/>
      <c r="G498" s="311"/>
      <c r="H498" s="311"/>
      <c r="I498" s="311"/>
      <c r="J498" s="349"/>
    </row>
    <row r="499" spans="1:10" ht="15.75">
      <c r="A499" s="347"/>
      <c r="B499" s="347"/>
      <c r="C499" s="347"/>
      <c r="D499" s="347"/>
      <c r="E499" s="311"/>
      <c r="F499" s="311"/>
      <c r="G499" s="311"/>
      <c r="H499" s="311"/>
      <c r="I499" s="311"/>
      <c r="J499" s="349"/>
    </row>
    <row r="500" spans="1:10" ht="15.75">
      <c r="A500" s="347"/>
      <c r="B500" s="347"/>
      <c r="C500" s="347"/>
      <c r="D500" s="347"/>
      <c r="E500" s="311"/>
      <c r="F500" s="311"/>
      <c r="G500" s="311"/>
      <c r="H500" s="311"/>
      <c r="I500" s="311"/>
      <c r="J500" s="349"/>
    </row>
    <row r="501" spans="1:10" ht="15.75">
      <c r="A501" s="347"/>
      <c r="B501" s="347"/>
      <c r="C501" s="347"/>
      <c r="D501" s="347"/>
      <c r="E501" s="311"/>
      <c r="F501" s="311"/>
      <c r="G501" s="311"/>
      <c r="H501" s="311"/>
      <c r="I501" s="311"/>
      <c r="J501" s="349"/>
    </row>
    <row r="502" spans="1:10" ht="15.75">
      <c r="A502" s="347"/>
      <c r="B502" s="347"/>
      <c r="C502" s="347"/>
      <c r="D502" s="347"/>
      <c r="E502" s="311"/>
      <c r="F502" s="311"/>
      <c r="G502" s="311"/>
      <c r="H502" s="311"/>
      <c r="I502" s="311"/>
      <c r="J502" s="349"/>
    </row>
    <row r="503" spans="1:10" ht="15.75">
      <c r="A503" s="347"/>
      <c r="B503" s="347"/>
      <c r="C503" s="347"/>
      <c r="D503" s="347"/>
      <c r="E503" s="311"/>
      <c r="F503" s="311"/>
      <c r="G503" s="311"/>
      <c r="H503" s="311"/>
      <c r="I503" s="311"/>
      <c r="J503" s="349"/>
    </row>
    <row r="504" spans="1:10" ht="15.75">
      <c r="A504" s="347"/>
      <c r="B504" s="347"/>
      <c r="C504" s="347"/>
      <c r="D504" s="347"/>
      <c r="E504" s="311"/>
      <c r="F504" s="311"/>
      <c r="G504" s="311"/>
      <c r="H504" s="311"/>
      <c r="I504" s="311"/>
      <c r="J504" s="349"/>
    </row>
    <row r="505" spans="1:10" ht="15.75">
      <c r="A505" s="347"/>
      <c r="B505" s="347"/>
      <c r="C505" s="347"/>
      <c r="D505" s="347"/>
      <c r="E505" s="311"/>
      <c r="F505" s="311"/>
      <c r="G505" s="311"/>
      <c r="H505" s="311"/>
      <c r="I505" s="311"/>
      <c r="J505" s="349"/>
    </row>
    <row r="506" spans="1:10" ht="15.75">
      <c r="A506" s="347"/>
      <c r="B506" s="347"/>
      <c r="C506" s="347"/>
      <c r="D506" s="347"/>
      <c r="E506" s="311"/>
      <c r="F506" s="311"/>
      <c r="G506" s="311"/>
      <c r="H506" s="311"/>
      <c r="I506" s="311"/>
      <c r="J506" s="349"/>
    </row>
    <row r="507" spans="1:10" ht="15.75">
      <c r="A507" s="347"/>
      <c r="B507" s="347"/>
      <c r="C507" s="347"/>
      <c r="D507" s="347"/>
      <c r="E507" s="311"/>
      <c r="F507" s="311"/>
      <c r="G507" s="311"/>
      <c r="H507" s="311"/>
      <c r="I507" s="311"/>
      <c r="J507" s="349"/>
    </row>
    <row r="508" spans="1:10" ht="15.75">
      <c r="A508" s="347"/>
      <c r="B508" s="347"/>
      <c r="C508" s="347"/>
      <c r="D508" s="347"/>
      <c r="E508" s="311"/>
      <c r="F508" s="311"/>
      <c r="G508" s="311"/>
      <c r="H508" s="311"/>
      <c r="I508" s="311"/>
      <c r="J508" s="349"/>
    </row>
    <row r="509" spans="1:10" ht="15.75">
      <c r="A509" s="347"/>
      <c r="B509" s="347"/>
      <c r="C509" s="347"/>
      <c r="D509" s="347"/>
      <c r="E509" s="311"/>
      <c r="F509" s="311"/>
      <c r="G509" s="311"/>
      <c r="H509" s="311"/>
      <c r="I509" s="311"/>
      <c r="J509" s="349"/>
    </row>
    <row r="510" spans="1:10" ht="15.75">
      <c r="A510" s="347"/>
      <c r="B510" s="347"/>
      <c r="C510" s="347"/>
      <c r="D510" s="347"/>
      <c r="E510" s="311"/>
      <c r="F510" s="311"/>
      <c r="G510" s="311"/>
      <c r="H510" s="311"/>
      <c r="I510" s="311"/>
      <c r="J510" s="349"/>
    </row>
    <row r="511" spans="1:10" ht="15.75">
      <c r="A511" s="347"/>
      <c r="B511" s="347"/>
      <c r="C511" s="347"/>
      <c r="D511" s="347"/>
      <c r="E511" s="311"/>
      <c r="F511" s="311"/>
      <c r="G511" s="311"/>
      <c r="H511" s="311"/>
      <c r="I511" s="311"/>
      <c r="J511" s="349"/>
    </row>
    <row r="512" spans="1:10" ht="15.75">
      <c r="A512" s="347"/>
      <c r="B512" s="347"/>
      <c r="C512" s="347"/>
      <c r="D512" s="347"/>
      <c r="E512" s="311"/>
      <c r="F512" s="311"/>
      <c r="G512" s="311"/>
      <c r="H512" s="311"/>
      <c r="I512" s="311"/>
      <c r="J512" s="349"/>
    </row>
    <row r="513" spans="1:10" ht="15.75">
      <c r="A513" s="347"/>
      <c r="B513" s="347"/>
      <c r="C513" s="347"/>
      <c r="D513" s="347"/>
      <c r="E513" s="311"/>
      <c r="F513" s="311"/>
      <c r="G513" s="311"/>
      <c r="H513" s="311"/>
      <c r="I513" s="311"/>
      <c r="J513" s="349"/>
    </row>
    <row r="514" spans="1:10" ht="15.75">
      <c r="A514" s="347"/>
      <c r="B514" s="347"/>
      <c r="C514" s="347"/>
      <c r="D514" s="347"/>
      <c r="E514" s="311"/>
      <c r="F514" s="311"/>
      <c r="G514" s="311"/>
      <c r="H514" s="311"/>
      <c r="I514" s="311"/>
      <c r="J514" s="349"/>
    </row>
    <row r="515" spans="1:10" ht="15.75">
      <c r="A515" s="347"/>
      <c r="B515" s="347"/>
      <c r="C515" s="347"/>
      <c r="D515" s="347"/>
      <c r="E515" s="311"/>
      <c r="F515" s="311"/>
      <c r="G515" s="311"/>
      <c r="H515" s="311"/>
      <c r="I515" s="311"/>
      <c r="J515" s="349"/>
    </row>
    <row r="516" spans="1:10" ht="15.75">
      <c r="A516" s="347"/>
      <c r="B516" s="347"/>
      <c r="C516" s="347"/>
      <c r="D516" s="347"/>
      <c r="E516" s="311"/>
      <c r="F516" s="311"/>
      <c r="G516" s="311"/>
      <c r="H516" s="311"/>
      <c r="I516" s="311"/>
      <c r="J516" s="349"/>
    </row>
    <row r="517" spans="1:10" ht="15.75">
      <c r="A517" s="347"/>
      <c r="B517" s="347"/>
      <c r="C517" s="347"/>
      <c r="D517" s="347"/>
      <c r="E517" s="311"/>
      <c r="F517" s="311"/>
      <c r="G517" s="311"/>
      <c r="H517" s="311"/>
      <c r="I517" s="311"/>
      <c r="J517" s="349"/>
    </row>
    <row r="518" spans="1:10" ht="15.75">
      <c r="A518" s="347"/>
      <c r="B518" s="347"/>
      <c r="C518" s="347"/>
      <c r="D518" s="347"/>
      <c r="E518" s="311"/>
      <c r="F518" s="311"/>
      <c r="G518" s="311"/>
      <c r="H518" s="311"/>
      <c r="I518" s="311"/>
      <c r="J518" s="349"/>
    </row>
    <row r="519" spans="1:10" ht="15.75">
      <c r="A519" s="347"/>
      <c r="B519" s="347"/>
      <c r="C519" s="347"/>
      <c r="D519" s="347"/>
      <c r="E519" s="311"/>
      <c r="F519" s="311"/>
      <c r="G519" s="311"/>
      <c r="H519" s="311"/>
      <c r="I519" s="311"/>
      <c r="J519" s="349"/>
    </row>
    <row r="520" spans="1:10" ht="15.75">
      <c r="A520" s="347"/>
      <c r="B520" s="347"/>
      <c r="C520" s="347"/>
      <c r="D520" s="347"/>
      <c r="E520" s="311"/>
      <c r="F520" s="311"/>
      <c r="G520" s="311"/>
      <c r="H520" s="311"/>
      <c r="I520" s="311"/>
      <c r="J520" s="349"/>
    </row>
    <row r="521" spans="1:10" ht="15.75">
      <c r="A521" s="347"/>
      <c r="B521" s="347"/>
      <c r="C521" s="347"/>
      <c r="D521" s="347"/>
      <c r="E521" s="311"/>
      <c r="F521" s="311"/>
      <c r="G521" s="311"/>
      <c r="H521" s="311"/>
      <c r="I521" s="311"/>
      <c r="J521" s="349"/>
    </row>
    <row r="522" spans="1:10" ht="15.75">
      <c r="A522" s="347"/>
      <c r="B522" s="347"/>
      <c r="C522" s="347"/>
      <c r="D522" s="347"/>
      <c r="E522" s="311"/>
      <c r="F522" s="311"/>
      <c r="G522" s="311"/>
      <c r="H522" s="311"/>
      <c r="I522" s="311"/>
      <c r="J522" s="349"/>
    </row>
    <row r="523" spans="1:10" ht="15.75">
      <c r="A523" s="347"/>
      <c r="B523" s="347"/>
      <c r="C523" s="347"/>
      <c r="D523" s="347"/>
      <c r="E523" s="311"/>
      <c r="F523" s="311"/>
      <c r="G523" s="311"/>
      <c r="H523" s="311"/>
      <c r="I523" s="311"/>
      <c r="J523" s="349"/>
    </row>
    <row r="524" spans="1:10" ht="15.75">
      <c r="A524" s="347"/>
      <c r="B524" s="347"/>
      <c r="C524" s="347"/>
      <c r="D524" s="347"/>
      <c r="E524" s="311"/>
      <c r="F524" s="311"/>
      <c r="G524" s="311"/>
      <c r="H524" s="311"/>
      <c r="I524" s="311"/>
      <c r="J524" s="349"/>
    </row>
    <row r="525" spans="1:10" ht="15.75">
      <c r="A525" s="347"/>
      <c r="B525" s="347"/>
      <c r="C525" s="347"/>
      <c r="D525" s="347"/>
      <c r="E525" s="311"/>
      <c r="F525" s="311"/>
      <c r="G525" s="311"/>
      <c r="H525" s="311"/>
      <c r="I525" s="311"/>
      <c r="J525" s="349"/>
    </row>
    <row r="526" spans="1:10" ht="15.75">
      <c r="A526" s="347"/>
      <c r="B526" s="347"/>
      <c r="C526" s="347"/>
      <c r="D526" s="347"/>
      <c r="E526" s="311"/>
      <c r="F526" s="311"/>
      <c r="G526" s="311"/>
      <c r="H526" s="311"/>
      <c r="I526" s="311"/>
      <c r="J526" s="349"/>
    </row>
    <row r="527" spans="1:10" ht="15.75">
      <c r="A527" s="347"/>
      <c r="B527" s="347"/>
      <c r="C527" s="347"/>
      <c r="D527" s="347"/>
      <c r="E527" s="311"/>
      <c r="F527" s="311"/>
      <c r="G527" s="311"/>
      <c r="H527" s="311"/>
      <c r="I527" s="311"/>
      <c r="J527" s="349"/>
    </row>
    <row r="528" spans="1:10" ht="15.75">
      <c r="A528" s="347"/>
      <c r="B528" s="347"/>
      <c r="C528" s="347"/>
      <c r="D528" s="347"/>
      <c r="E528" s="311"/>
      <c r="F528" s="311"/>
      <c r="G528" s="311"/>
      <c r="H528" s="311"/>
      <c r="I528" s="311"/>
      <c r="J528" s="349"/>
    </row>
    <row r="529" spans="1:10" ht="15.75">
      <c r="A529" s="347"/>
      <c r="B529" s="347"/>
      <c r="C529" s="347"/>
      <c r="D529" s="347"/>
      <c r="E529" s="311"/>
      <c r="F529" s="311"/>
      <c r="G529" s="311"/>
      <c r="H529" s="311"/>
      <c r="I529" s="311"/>
      <c r="J529" s="349"/>
    </row>
    <row r="530" spans="1:10" ht="15.75">
      <c r="A530" s="347"/>
      <c r="B530" s="347"/>
      <c r="C530" s="347"/>
      <c r="D530" s="347"/>
      <c r="E530" s="311"/>
      <c r="F530" s="311"/>
      <c r="G530" s="311"/>
      <c r="H530" s="311"/>
      <c r="I530" s="311"/>
      <c r="J530" s="349"/>
    </row>
    <row r="531" spans="1:10" ht="15.75">
      <c r="A531" s="347"/>
      <c r="B531" s="347"/>
      <c r="C531" s="347"/>
      <c r="D531" s="347"/>
      <c r="E531" s="311"/>
      <c r="F531" s="311"/>
      <c r="G531" s="311"/>
      <c r="H531" s="311"/>
      <c r="I531" s="311"/>
      <c r="J531" s="349"/>
    </row>
    <row r="532" spans="1:10" ht="15.75">
      <c r="A532" s="347"/>
      <c r="B532" s="347"/>
      <c r="C532" s="347"/>
      <c r="D532" s="347"/>
      <c r="E532" s="311"/>
      <c r="F532" s="311"/>
      <c r="G532" s="311"/>
      <c r="H532" s="311"/>
      <c r="I532" s="311"/>
      <c r="J532" s="349"/>
    </row>
    <row r="533" spans="1:10" ht="15.75">
      <c r="A533" s="347"/>
      <c r="B533" s="347"/>
      <c r="C533" s="347"/>
      <c r="D533" s="347"/>
      <c r="E533" s="311"/>
      <c r="F533" s="311"/>
      <c r="G533" s="311"/>
      <c r="H533" s="311"/>
      <c r="I533" s="311"/>
      <c r="J533" s="349"/>
    </row>
    <row r="534" spans="1:10" ht="15.75">
      <c r="A534" s="347"/>
      <c r="B534" s="347"/>
      <c r="C534" s="347"/>
      <c r="D534" s="347"/>
      <c r="E534" s="311"/>
      <c r="F534" s="311"/>
      <c r="G534" s="311"/>
      <c r="H534" s="311"/>
      <c r="I534" s="311"/>
      <c r="J534" s="349"/>
    </row>
    <row r="535" spans="1:10" ht="15.75">
      <c r="A535" s="347"/>
      <c r="B535" s="347"/>
      <c r="C535" s="347"/>
      <c r="D535" s="347"/>
      <c r="E535" s="311"/>
      <c r="F535" s="311"/>
      <c r="G535" s="311"/>
      <c r="H535" s="311"/>
      <c r="I535" s="311"/>
      <c r="J535" s="349"/>
    </row>
    <row r="536" spans="1:10" ht="15.75">
      <c r="A536" s="347"/>
      <c r="B536" s="347"/>
      <c r="C536" s="347"/>
      <c r="D536" s="347"/>
      <c r="E536" s="311"/>
      <c r="F536" s="311"/>
      <c r="G536" s="311"/>
      <c r="H536" s="311"/>
      <c r="I536" s="311"/>
      <c r="J536" s="349"/>
    </row>
    <row r="537" spans="1:10" ht="15.75">
      <c r="A537" s="347"/>
      <c r="B537" s="347"/>
      <c r="C537" s="347"/>
      <c r="D537" s="347"/>
      <c r="E537" s="311"/>
      <c r="F537" s="311"/>
      <c r="G537" s="311"/>
      <c r="H537" s="311"/>
      <c r="I537" s="311"/>
      <c r="J537" s="349"/>
    </row>
    <row r="538" spans="1:10" ht="15.75">
      <c r="A538" s="347"/>
      <c r="B538" s="347"/>
      <c r="C538" s="347"/>
      <c r="D538" s="347"/>
      <c r="E538" s="311"/>
      <c r="F538" s="311"/>
      <c r="G538" s="311"/>
      <c r="H538" s="311"/>
      <c r="I538" s="311"/>
      <c r="J538" s="349"/>
    </row>
    <row r="539" spans="1:10" ht="15.75">
      <c r="A539" s="347"/>
      <c r="B539" s="347"/>
      <c r="C539" s="347"/>
      <c r="D539" s="347"/>
      <c r="E539" s="311"/>
      <c r="F539" s="311"/>
      <c r="G539" s="311"/>
      <c r="H539" s="311"/>
      <c r="I539" s="311"/>
      <c r="J539" s="349"/>
    </row>
    <row r="540" spans="1:10" ht="15.75">
      <c r="A540" s="347"/>
      <c r="B540" s="347"/>
      <c r="C540" s="347"/>
      <c r="D540" s="347"/>
      <c r="E540" s="311"/>
      <c r="F540" s="311"/>
      <c r="G540" s="311"/>
      <c r="H540" s="311"/>
      <c r="I540" s="311"/>
      <c r="J540" s="349"/>
    </row>
    <row r="541" spans="1:10" ht="15.75">
      <c r="A541" s="347"/>
      <c r="B541" s="347"/>
      <c r="C541" s="347"/>
      <c r="D541" s="347"/>
      <c r="E541" s="311"/>
      <c r="F541" s="311"/>
      <c r="G541" s="311"/>
      <c r="H541" s="311"/>
      <c r="I541" s="311"/>
      <c r="J541" s="349"/>
    </row>
    <row r="542" spans="1:10" ht="15.75">
      <c r="A542" s="347"/>
      <c r="B542" s="347"/>
      <c r="C542" s="347"/>
      <c r="D542" s="347"/>
      <c r="E542" s="311"/>
      <c r="F542" s="311"/>
      <c r="G542" s="311"/>
      <c r="H542" s="311"/>
      <c r="I542" s="311"/>
      <c r="J542" s="349"/>
    </row>
    <row r="543" spans="1:10" ht="15.75">
      <c r="A543" s="347"/>
      <c r="B543" s="347"/>
      <c r="C543" s="347"/>
      <c r="D543" s="347"/>
      <c r="E543" s="311"/>
      <c r="F543" s="311"/>
      <c r="G543" s="311"/>
      <c r="H543" s="311"/>
      <c r="I543" s="311"/>
      <c r="J543" s="349"/>
    </row>
    <row r="544" spans="1:10" ht="15.75">
      <c r="A544" s="347"/>
      <c r="B544" s="347"/>
      <c r="C544" s="347"/>
      <c r="D544" s="347"/>
      <c r="E544" s="311"/>
      <c r="F544" s="311"/>
      <c r="G544" s="311"/>
      <c r="H544" s="311"/>
      <c r="I544" s="311"/>
      <c r="J544" s="349"/>
    </row>
    <row r="545" spans="1:10" ht="15.75">
      <c r="A545" s="347"/>
      <c r="B545" s="347"/>
      <c r="C545" s="347"/>
      <c r="D545" s="347"/>
      <c r="E545" s="311"/>
      <c r="F545" s="311"/>
      <c r="G545" s="311"/>
      <c r="H545" s="311"/>
      <c r="I545" s="311"/>
      <c r="J545" s="349"/>
    </row>
    <row r="546" spans="1:10" ht="15.75">
      <c r="A546" s="347"/>
      <c r="B546" s="347"/>
      <c r="C546" s="347"/>
      <c r="D546" s="347"/>
      <c r="E546" s="311"/>
      <c r="F546" s="311"/>
      <c r="G546" s="311"/>
      <c r="H546" s="311"/>
      <c r="I546" s="311"/>
      <c r="J546" s="349"/>
    </row>
    <row r="547" spans="1:10" ht="15.75">
      <c r="A547" s="347"/>
      <c r="B547" s="347"/>
      <c r="C547" s="347"/>
      <c r="D547" s="347"/>
      <c r="E547" s="311"/>
      <c r="F547" s="311"/>
      <c r="G547" s="311"/>
      <c r="H547" s="311"/>
      <c r="I547" s="311"/>
      <c r="J547" s="349"/>
    </row>
    <row r="548" spans="1:10" ht="15.75">
      <c r="A548" s="347"/>
      <c r="B548" s="347"/>
      <c r="C548" s="347"/>
      <c r="D548" s="347"/>
      <c r="E548" s="311"/>
      <c r="F548" s="311"/>
      <c r="G548" s="311"/>
      <c r="H548" s="311"/>
      <c r="I548" s="311"/>
      <c r="J548" s="349"/>
    </row>
    <row r="549" spans="1:10" ht="15.75">
      <c r="A549" s="347"/>
      <c r="B549" s="347"/>
      <c r="C549" s="347"/>
      <c r="D549" s="347"/>
      <c r="E549" s="311"/>
      <c r="F549" s="311"/>
      <c r="G549" s="311"/>
      <c r="H549" s="311"/>
      <c r="I549" s="311"/>
      <c r="J549" s="349"/>
    </row>
    <row r="550" spans="1:10" ht="15.75">
      <c r="A550" s="347"/>
      <c r="B550" s="347"/>
      <c r="C550" s="347"/>
      <c r="D550" s="347"/>
      <c r="E550" s="311"/>
      <c r="F550" s="311"/>
      <c r="G550" s="311"/>
      <c r="H550" s="311"/>
      <c r="I550" s="311"/>
      <c r="J550" s="349"/>
    </row>
    <row r="551" spans="1:10" ht="15.75">
      <c r="A551" s="347"/>
      <c r="B551" s="347"/>
      <c r="C551" s="347"/>
      <c r="D551" s="347"/>
      <c r="E551" s="311"/>
      <c r="F551" s="311"/>
      <c r="G551" s="311"/>
      <c r="H551" s="311"/>
      <c r="I551" s="311"/>
      <c r="J551" s="349"/>
    </row>
    <row r="552" spans="1:10" ht="15.75">
      <c r="A552" s="347"/>
      <c r="B552" s="347"/>
      <c r="C552" s="347"/>
      <c r="D552" s="347"/>
      <c r="E552" s="311"/>
      <c r="F552" s="311"/>
      <c r="G552" s="311"/>
      <c r="H552" s="311"/>
      <c r="I552" s="311"/>
      <c r="J552" s="349"/>
    </row>
    <row r="553" spans="1:10" ht="15.75">
      <c r="A553" s="347"/>
      <c r="B553" s="347"/>
      <c r="C553" s="347"/>
      <c r="D553" s="347"/>
      <c r="E553" s="311"/>
      <c r="F553" s="311"/>
      <c r="G553" s="311"/>
      <c r="H553" s="311"/>
      <c r="I553" s="311"/>
      <c r="J553" s="349"/>
    </row>
    <row r="554" spans="1:10" ht="15.75">
      <c r="A554" s="347"/>
      <c r="B554" s="347"/>
      <c r="C554" s="347"/>
      <c r="D554" s="347"/>
      <c r="E554" s="311"/>
      <c r="F554" s="311"/>
      <c r="G554" s="311"/>
      <c r="H554" s="311"/>
      <c r="I554" s="311"/>
      <c r="J554" s="349"/>
    </row>
    <row r="555" spans="1:10" ht="15.75">
      <c r="A555" s="347"/>
      <c r="B555" s="347"/>
      <c r="C555" s="347"/>
      <c r="D555" s="347"/>
      <c r="E555" s="311"/>
      <c r="F555" s="311"/>
      <c r="G555" s="311"/>
      <c r="H555" s="311"/>
      <c r="I555" s="311"/>
      <c r="J555" s="349"/>
    </row>
    <row r="556" spans="1:10" ht="15.75">
      <c r="A556" s="347"/>
      <c r="B556" s="347"/>
      <c r="C556" s="347"/>
      <c r="D556" s="347"/>
      <c r="E556" s="311"/>
      <c r="F556" s="311"/>
      <c r="G556" s="311"/>
      <c r="H556" s="311"/>
      <c r="I556" s="311"/>
      <c r="J556" s="349"/>
    </row>
    <row r="557" spans="1:10" ht="15.75">
      <c r="A557" s="347"/>
      <c r="B557" s="347"/>
      <c r="C557" s="347"/>
      <c r="D557" s="347"/>
      <c r="E557" s="311"/>
      <c r="F557" s="311"/>
      <c r="G557" s="311"/>
      <c r="H557" s="311"/>
      <c r="I557" s="311"/>
      <c r="J557" s="349"/>
    </row>
    <row r="558" spans="1:10" ht="15.75">
      <c r="A558" s="347"/>
      <c r="B558" s="347"/>
      <c r="C558" s="347"/>
      <c r="D558" s="347"/>
      <c r="E558" s="311"/>
      <c r="F558" s="311"/>
      <c r="G558" s="311"/>
      <c r="H558" s="311"/>
      <c r="I558" s="311"/>
      <c r="J558" s="349"/>
    </row>
    <row r="559" spans="1:10" ht="15.75">
      <c r="A559" s="347"/>
      <c r="B559" s="347"/>
      <c r="C559" s="347"/>
      <c r="D559" s="347"/>
      <c r="E559" s="311"/>
      <c r="F559" s="311"/>
      <c r="G559" s="311"/>
      <c r="H559" s="311"/>
      <c r="I559" s="311"/>
      <c r="J559" s="349"/>
    </row>
    <row r="560" spans="1:10" ht="15.75">
      <c r="A560" s="347"/>
      <c r="B560" s="347"/>
      <c r="C560" s="347"/>
      <c r="D560" s="347"/>
      <c r="E560" s="311"/>
      <c r="F560" s="311"/>
      <c r="G560" s="311"/>
      <c r="H560" s="311"/>
      <c r="I560" s="311"/>
      <c r="J560" s="349"/>
    </row>
    <row r="561" spans="1:10" ht="15.75">
      <c r="A561" s="347"/>
      <c r="B561" s="347"/>
      <c r="C561" s="347"/>
      <c r="D561" s="347"/>
      <c r="E561" s="311"/>
      <c r="F561" s="311"/>
      <c r="G561" s="311"/>
      <c r="H561" s="311"/>
      <c r="I561" s="311"/>
      <c r="J561" s="349"/>
    </row>
    <row r="562" spans="1:10" ht="15.75">
      <c r="A562" s="347"/>
      <c r="B562" s="347"/>
      <c r="C562" s="347"/>
      <c r="D562" s="347"/>
      <c r="E562" s="311"/>
      <c r="F562" s="311"/>
      <c r="G562" s="311"/>
      <c r="H562" s="311"/>
      <c r="I562" s="311"/>
      <c r="J562" s="349"/>
    </row>
    <row r="563" spans="1:10" ht="15.75">
      <c r="A563" s="347"/>
      <c r="B563" s="347"/>
      <c r="C563" s="347"/>
      <c r="D563" s="347"/>
      <c r="E563" s="311"/>
      <c r="F563" s="311"/>
      <c r="G563" s="311"/>
      <c r="H563" s="311"/>
      <c r="I563" s="311"/>
      <c r="J563" s="349"/>
    </row>
    <row r="564" spans="1:10" ht="15.75">
      <c r="A564" s="347"/>
      <c r="B564" s="347"/>
      <c r="C564" s="347"/>
      <c r="D564" s="347"/>
      <c r="E564" s="311"/>
      <c r="F564" s="311"/>
      <c r="G564" s="311"/>
      <c r="H564" s="311"/>
      <c r="I564" s="311"/>
      <c r="J564" s="349"/>
    </row>
    <row r="565" spans="1:10" ht="15.75">
      <c r="A565" s="347"/>
      <c r="B565" s="347"/>
      <c r="C565" s="347"/>
      <c r="D565" s="347"/>
      <c r="E565" s="311"/>
      <c r="F565" s="311"/>
      <c r="G565" s="311"/>
      <c r="H565" s="311"/>
      <c r="I565" s="311"/>
      <c r="J565" s="349"/>
    </row>
    <row r="566" spans="1:10" ht="15.75">
      <c r="A566" s="347"/>
      <c r="B566" s="347"/>
      <c r="C566" s="347"/>
      <c r="D566" s="347"/>
      <c r="E566" s="311"/>
      <c r="F566" s="311"/>
      <c r="G566" s="311"/>
      <c r="H566" s="311"/>
      <c r="I566" s="311"/>
      <c r="J566" s="349"/>
    </row>
    <row r="567" spans="1:10" ht="15.75">
      <c r="A567" s="347"/>
      <c r="B567" s="347"/>
      <c r="C567" s="347"/>
      <c r="D567" s="347"/>
      <c r="E567" s="311"/>
      <c r="F567" s="311"/>
      <c r="G567" s="311"/>
      <c r="H567" s="311"/>
      <c r="I567" s="311"/>
      <c r="J567" s="349"/>
    </row>
    <row r="568" spans="1:10" ht="15.75">
      <c r="A568" s="347"/>
      <c r="B568" s="347"/>
      <c r="C568" s="347"/>
      <c r="D568" s="347"/>
      <c r="E568" s="311"/>
      <c r="F568" s="311"/>
      <c r="G568" s="311"/>
      <c r="H568" s="311"/>
      <c r="I568" s="311"/>
      <c r="J568" s="349"/>
    </row>
    <row r="569" spans="1:10" ht="15.75">
      <c r="A569" s="347"/>
      <c r="B569" s="347"/>
      <c r="C569" s="347"/>
      <c r="D569" s="347"/>
      <c r="E569" s="311"/>
      <c r="F569" s="311"/>
      <c r="G569" s="311"/>
      <c r="H569" s="311"/>
      <c r="I569" s="311"/>
      <c r="J569" s="349"/>
    </row>
    <row r="570" spans="1:10" ht="15.75">
      <c r="A570" s="347"/>
      <c r="B570" s="347"/>
      <c r="C570" s="347"/>
      <c r="D570" s="347"/>
      <c r="E570" s="311"/>
      <c r="F570" s="311"/>
      <c r="G570" s="311"/>
      <c r="H570" s="311"/>
      <c r="I570" s="311"/>
      <c r="J570" s="349"/>
    </row>
    <row r="571" spans="1:10" ht="15.75">
      <c r="A571" s="347"/>
      <c r="B571" s="347"/>
      <c r="C571" s="347"/>
      <c r="D571" s="347"/>
      <c r="E571" s="311"/>
      <c r="F571" s="311"/>
      <c r="G571" s="311"/>
      <c r="H571" s="311"/>
      <c r="I571" s="311"/>
      <c r="J571" s="349"/>
    </row>
    <row r="572" spans="1:10" ht="15.75">
      <c r="A572" s="347"/>
      <c r="B572" s="347"/>
      <c r="C572" s="347"/>
      <c r="D572" s="347"/>
      <c r="E572" s="311"/>
      <c r="F572" s="311"/>
      <c r="G572" s="311"/>
      <c r="H572" s="311"/>
      <c r="I572" s="311"/>
      <c r="J572" s="349"/>
    </row>
    <row r="573" spans="1:10" ht="15.75">
      <c r="A573" s="347"/>
      <c r="B573" s="347"/>
      <c r="C573" s="347"/>
      <c r="D573" s="347"/>
      <c r="E573" s="311"/>
      <c r="F573" s="311"/>
      <c r="G573" s="311"/>
      <c r="H573" s="311"/>
      <c r="I573" s="311"/>
      <c r="J573" s="349"/>
    </row>
    <row r="574" spans="1:10" ht="15.75">
      <c r="A574" s="347"/>
      <c r="B574" s="347"/>
      <c r="C574" s="347"/>
      <c r="D574" s="347"/>
      <c r="E574" s="311"/>
      <c r="F574" s="311"/>
      <c r="G574" s="311"/>
      <c r="H574" s="311"/>
      <c r="I574" s="311"/>
      <c r="J574" s="349"/>
    </row>
    <row r="575" spans="1:10" ht="15.75">
      <c r="A575" s="347"/>
      <c r="B575" s="347"/>
      <c r="C575" s="347"/>
      <c r="D575" s="347"/>
      <c r="E575" s="311"/>
      <c r="F575" s="311"/>
      <c r="G575" s="311"/>
      <c r="H575" s="311"/>
      <c r="I575" s="311"/>
      <c r="J575" s="349"/>
    </row>
    <row r="576" spans="1:10" ht="15.75">
      <c r="A576" s="347"/>
      <c r="B576" s="347"/>
      <c r="C576" s="347"/>
      <c r="D576" s="347"/>
      <c r="E576" s="311"/>
      <c r="F576" s="311"/>
      <c r="G576" s="311"/>
      <c r="H576" s="311"/>
      <c r="I576" s="311"/>
      <c r="J576" s="349"/>
    </row>
    <row r="577" spans="1:10" ht="15.75">
      <c r="A577" s="347"/>
      <c r="B577" s="347"/>
      <c r="C577" s="347"/>
      <c r="D577" s="347"/>
      <c r="E577" s="311"/>
      <c r="F577" s="311"/>
      <c r="G577" s="311"/>
      <c r="H577" s="311"/>
      <c r="I577" s="311"/>
      <c r="J577" s="349"/>
    </row>
    <row r="578" spans="1:10" ht="15.75">
      <c r="A578" s="347"/>
      <c r="B578" s="347"/>
      <c r="C578" s="347"/>
      <c r="D578" s="347"/>
      <c r="E578" s="311"/>
      <c r="F578" s="311"/>
      <c r="G578" s="311"/>
      <c r="H578" s="311"/>
      <c r="I578" s="311"/>
      <c r="J578" s="349"/>
    </row>
    <row r="579" spans="1:10" ht="15.75">
      <c r="A579" s="347"/>
      <c r="B579" s="347"/>
      <c r="C579" s="347"/>
      <c r="D579" s="347"/>
      <c r="E579" s="311"/>
      <c r="F579" s="311"/>
      <c r="G579" s="311"/>
      <c r="H579" s="311"/>
      <c r="I579" s="311"/>
      <c r="J579" s="349"/>
    </row>
    <row r="580" spans="1:10" ht="15.75">
      <c r="A580" s="347"/>
      <c r="B580" s="347"/>
      <c r="C580" s="347"/>
      <c r="D580" s="347"/>
      <c r="E580" s="311"/>
      <c r="F580" s="311"/>
      <c r="G580" s="311"/>
      <c r="H580" s="311"/>
      <c r="I580" s="311"/>
      <c r="J580" s="349"/>
    </row>
    <row r="581" spans="1:10" ht="15.75">
      <c r="A581" s="347"/>
      <c r="B581" s="347"/>
      <c r="C581" s="347"/>
      <c r="D581" s="347"/>
      <c r="E581" s="311"/>
      <c r="F581" s="311"/>
      <c r="G581" s="311"/>
      <c r="H581" s="311"/>
      <c r="I581" s="311"/>
      <c r="J581" s="349"/>
    </row>
    <row r="582" spans="1:10" ht="15.75">
      <c r="A582" s="347"/>
      <c r="B582" s="347"/>
      <c r="C582" s="347"/>
      <c r="D582" s="347"/>
      <c r="E582" s="311"/>
      <c r="F582" s="311"/>
      <c r="G582" s="311"/>
      <c r="H582" s="311"/>
      <c r="I582" s="311"/>
      <c r="J582" s="349"/>
    </row>
    <row r="583" spans="1:10" ht="15.75">
      <c r="A583" s="347"/>
      <c r="B583" s="347"/>
      <c r="C583" s="347"/>
      <c r="D583" s="347"/>
      <c r="E583" s="311"/>
      <c r="F583" s="311"/>
      <c r="G583" s="311"/>
      <c r="H583" s="311"/>
      <c r="I583" s="311"/>
      <c r="J583" s="349"/>
    </row>
    <row r="584" spans="1:10" ht="15.75">
      <c r="A584" s="347"/>
      <c r="B584" s="347"/>
      <c r="C584" s="347"/>
      <c r="D584" s="347"/>
      <c r="E584" s="311"/>
      <c r="F584" s="311"/>
      <c r="G584" s="311"/>
      <c r="H584" s="311"/>
      <c r="I584" s="311"/>
      <c r="J584" s="349"/>
    </row>
    <row r="585" spans="1:10" ht="15.75">
      <c r="A585" s="347"/>
      <c r="B585" s="347"/>
      <c r="C585" s="347"/>
      <c r="D585" s="347"/>
      <c r="E585" s="311"/>
      <c r="F585" s="311"/>
      <c r="G585" s="311"/>
      <c r="H585" s="311"/>
      <c r="I585" s="311"/>
      <c r="J585" s="349"/>
    </row>
    <row r="586" spans="1:10" ht="15.75">
      <c r="A586" s="347"/>
      <c r="B586" s="347"/>
      <c r="C586" s="347"/>
      <c r="D586" s="347"/>
      <c r="E586" s="311"/>
      <c r="F586" s="311"/>
      <c r="G586" s="311"/>
      <c r="H586" s="311"/>
      <c r="I586" s="311"/>
      <c r="J586" s="349"/>
    </row>
    <row r="587" spans="1:10" ht="15.75">
      <c r="A587" s="347"/>
      <c r="B587" s="347"/>
      <c r="C587" s="347"/>
      <c r="D587" s="347"/>
      <c r="E587" s="311"/>
      <c r="F587" s="311"/>
      <c r="G587" s="311"/>
      <c r="H587" s="311"/>
      <c r="I587" s="311"/>
      <c r="J587" s="349"/>
    </row>
    <row r="588" spans="1:10" ht="15.75">
      <c r="A588" s="347"/>
      <c r="B588" s="347"/>
      <c r="C588" s="347"/>
      <c r="D588" s="347"/>
      <c r="E588" s="311"/>
      <c r="F588" s="311"/>
      <c r="G588" s="311"/>
      <c r="H588" s="311"/>
      <c r="I588" s="311"/>
      <c r="J588" s="349"/>
    </row>
    <row r="589" spans="1:10" ht="15.75">
      <c r="A589" s="347"/>
      <c r="B589" s="347"/>
      <c r="C589" s="347"/>
      <c r="D589" s="347"/>
      <c r="E589" s="311"/>
      <c r="F589" s="311"/>
      <c r="G589" s="311"/>
      <c r="H589" s="311"/>
      <c r="I589" s="311"/>
      <c r="J589" s="349"/>
    </row>
    <row r="590" spans="1:10" ht="15.75">
      <c r="A590" s="347"/>
      <c r="B590" s="347"/>
      <c r="C590" s="347"/>
      <c r="D590" s="347"/>
      <c r="E590" s="311"/>
      <c r="F590" s="311"/>
      <c r="G590" s="311"/>
      <c r="H590" s="311"/>
      <c r="I590" s="311"/>
      <c r="J590" s="349"/>
    </row>
    <row r="591" spans="1:10" ht="15.75">
      <c r="A591" s="347"/>
      <c r="B591" s="347"/>
      <c r="C591" s="347"/>
      <c r="D591" s="347"/>
      <c r="E591" s="311"/>
      <c r="F591" s="311"/>
      <c r="G591" s="311"/>
      <c r="H591" s="311"/>
      <c r="I591" s="311"/>
      <c r="J591" s="349"/>
    </row>
    <row r="592" spans="1:10" ht="15.75">
      <c r="A592" s="347"/>
      <c r="B592" s="347"/>
      <c r="C592" s="347"/>
      <c r="D592" s="347"/>
      <c r="E592" s="311"/>
      <c r="F592" s="311"/>
      <c r="G592" s="311"/>
      <c r="H592" s="311"/>
      <c r="I592" s="311"/>
      <c r="J592" s="349"/>
    </row>
    <row r="593" spans="1:10" ht="15.75">
      <c r="A593" s="347"/>
      <c r="B593" s="347"/>
      <c r="C593" s="347"/>
      <c r="D593" s="347"/>
      <c r="E593" s="311"/>
      <c r="F593" s="311"/>
      <c r="G593" s="311"/>
      <c r="H593" s="311"/>
      <c r="I593" s="311"/>
      <c r="J593" s="349"/>
    </row>
    <row r="594" spans="1:10" ht="15.75">
      <c r="A594" s="347"/>
      <c r="B594" s="347"/>
      <c r="C594" s="347"/>
      <c r="D594" s="347"/>
      <c r="E594" s="311"/>
      <c r="F594" s="311"/>
      <c r="G594" s="311"/>
      <c r="H594" s="311"/>
      <c r="I594" s="311"/>
      <c r="J594" s="349"/>
    </row>
    <row r="595" spans="1:10" ht="15.75">
      <c r="A595" s="347"/>
      <c r="B595" s="347"/>
      <c r="C595" s="347"/>
      <c r="D595" s="347"/>
      <c r="E595" s="311"/>
      <c r="F595" s="311"/>
      <c r="G595" s="311"/>
      <c r="H595" s="311"/>
      <c r="I595" s="311"/>
      <c r="J595" s="349"/>
    </row>
    <row r="596" spans="1:10" ht="15.75">
      <c r="A596" s="347"/>
      <c r="B596" s="347"/>
      <c r="C596" s="347"/>
      <c r="D596" s="347"/>
      <c r="E596" s="311"/>
      <c r="F596" s="311"/>
      <c r="G596" s="311"/>
      <c r="H596" s="311"/>
      <c r="I596" s="311"/>
      <c r="J596" s="349"/>
    </row>
    <row r="597" spans="1:10" ht="15.75">
      <c r="A597" s="347"/>
      <c r="B597" s="347"/>
      <c r="C597" s="347"/>
      <c r="D597" s="347"/>
      <c r="E597" s="311"/>
      <c r="F597" s="311"/>
      <c r="G597" s="311"/>
      <c r="H597" s="311"/>
      <c r="I597" s="311"/>
      <c r="J597" s="349"/>
    </row>
    <row r="598" spans="1:10" ht="15.75">
      <c r="A598" s="347"/>
      <c r="B598" s="347"/>
      <c r="C598" s="347"/>
      <c r="D598" s="347"/>
      <c r="E598" s="311"/>
      <c r="F598" s="311"/>
      <c r="G598" s="311"/>
      <c r="H598" s="311"/>
      <c r="I598" s="311"/>
      <c r="J598" s="349"/>
    </row>
    <row r="599" spans="1:10" ht="15.75">
      <c r="A599" s="347"/>
      <c r="B599" s="347"/>
      <c r="C599" s="347"/>
      <c r="D599" s="347"/>
      <c r="E599" s="311"/>
      <c r="F599" s="311"/>
      <c r="G599" s="311"/>
      <c r="H599" s="311"/>
      <c r="I599" s="311"/>
      <c r="J599" s="349"/>
    </row>
    <row r="600" spans="1:10" ht="15.75">
      <c r="A600" s="347"/>
      <c r="B600" s="347"/>
      <c r="C600" s="347"/>
      <c r="D600" s="347"/>
      <c r="E600" s="311"/>
      <c r="F600" s="311"/>
      <c r="G600" s="311"/>
      <c r="H600" s="311"/>
      <c r="I600" s="311"/>
      <c r="J600" s="349"/>
    </row>
    <row r="601" spans="1:10" ht="15.75">
      <c r="A601" s="347"/>
      <c r="B601" s="347"/>
      <c r="C601" s="347"/>
      <c r="D601" s="347"/>
      <c r="E601" s="311"/>
      <c r="F601" s="311"/>
      <c r="G601" s="311"/>
      <c r="H601" s="311"/>
      <c r="I601" s="311"/>
      <c r="J601" s="349"/>
    </row>
    <row r="602" spans="1:10" ht="15.75">
      <c r="A602" s="347"/>
      <c r="B602" s="347"/>
      <c r="C602" s="347"/>
      <c r="D602" s="347"/>
      <c r="E602" s="311"/>
      <c r="F602" s="311"/>
      <c r="G602" s="311"/>
      <c r="H602" s="311"/>
      <c r="I602" s="311"/>
      <c r="J602" s="349"/>
    </row>
    <row r="603" spans="1:10" ht="15.75">
      <c r="A603" s="347"/>
      <c r="B603" s="347"/>
      <c r="C603" s="347"/>
      <c r="D603" s="347"/>
      <c r="E603" s="311"/>
      <c r="F603" s="311"/>
      <c r="G603" s="311"/>
      <c r="H603" s="311"/>
      <c r="I603" s="311"/>
      <c r="J603" s="349"/>
    </row>
    <row r="604" spans="1:10" ht="15.75">
      <c r="A604" s="347"/>
      <c r="B604" s="347"/>
      <c r="C604" s="347"/>
      <c r="D604" s="347"/>
      <c r="E604" s="311"/>
      <c r="F604" s="311"/>
      <c r="G604" s="311"/>
      <c r="H604" s="311"/>
      <c r="I604" s="311"/>
      <c r="J604" s="349"/>
    </row>
    <row r="605" spans="1:10" ht="15.75">
      <c r="A605" s="347"/>
      <c r="B605" s="347"/>
      <c r="C605" s="347"/>
      <c r="D605" s="347"/>
      <c r="E605" s="311"/>
      <c r="F605" s="311"/>
      <c r="G605" s="311"/>
      <c r="H605" s="311"/>
      <c r="I605" s="311"/>
      <c r="J605" s="349"/>
    </row>
    <row r="606" spans="1:10" ht="15.75">
      <c r="A606" s="347"/>
      <c r="B606" s="347"/>
      <c r="C606" s="347"/>
      <c r="D606" s="347"/>
      <c r="E606" s="311"/>
      <c r="F606" s="311"/>
      <c r="G606" s="311"/>
      <c r="H606" s="311"/>
      <c r="I606" s="311"/>
      <c r="J606" s="349"/>
    </row>
    <row r="607" spans="1:10" ht="15.75">
      <c r="A607" s="347"/>
      <c r="B607" s="347"/>
      <c r="C607" s="347"/>
      <c r="D607" s="347"/>
      <c r="E607" s="311"/>
      <c r="F607" s="311"/>
      <c r="G607" s="311"/>
      <c r="H607" s="311"/>
      <c r="I607" s="311"/>
      <c r="J607" s="349"/>
    </row>
    <row r="608" spans="1:10" ht="15.75">
      <c r="A608" s="347"/>
      <c r="B608" s="347"/>
      <c r="C608" s="347"/>
      <c r="D608" s="347"/>
      <c r="E608" s="311"/>
      <c r="F608" s="311"/>
      <c r="G608" s="311"/>
      <c r="H608" s="311"/>
      <c r="I608" s="311"/>
      <c r="J608" s="349"/>
    </row>
    <row r="609" spans="1:10" ht="15.75">
      <c r="A609" s="347"/>
      <c r="B609" s="347"/>
      <c r="C609" s="347"/>
      <c r="D609" s="347"/>
      <c r="E609" s="311"/>
      <c r="F609" s="311"/>
      <c r="G609" s="311"/>
      <c r="H609" s="311"/>
      <c r="I609" s="311"/>
      <c r="J609" s="349"/>
    </row>
    <row r="610" spans="1:10" ht="15.75">
      <c r="A610" s="347"/>
      <c r="B610" s="347"/>
      <c r="C610" s="347"/>
      <c r="D610" s="347"/>
      <c r="E610" s="311"/>
      <c r="F610" s="311"/>
      <c r="G610" s="311"/>
      <c r="H610" s="311"/>
      <c r="I610" s="311"/>
      <c r="J610" s="349"/>
    </row>
    <row r="611" spans="1:10" ht="15.75">
      <c r="A611" s="347"/>
      <c r="B611" s="347"/>
      <c r="C611" s="347"/>
      <c r="D611" s="347"/>
      <c r="E611" s="311"/>
      <c r="F611" s="311"/>
      <c r="G611" s="311"/>
      <c r="H611" s="311"/>
      <c r="I611" s="311"/>
      <c r="J611" s="349"/>
    </row>
    <row r="612" spans="1:10" ht="15.75">
      <c r="A612" s="347"/>
      <c r="B612" s="347"/>
      <c r="C612" s="347"/>
      <c r="D612" s="347"/>
      <c r="E612" s="311"/>
      <c r="F612" s="311"/>
      <c r="G612" s="311"/>
      <c r="H612" s="311"/>
      <c r="I612" s="311"/>
      <c r="J612" s="349"/>
    </row>
    <row r="613" spans="1:10" ht="15.75">
      <c r="A613" s="347"/>
      <c r="B613" s="347"/>
      <c r="C613" s="347"/>
      <c r="D613" s="347"/>
      <c r="E613" s="311"/>
      <c r="F613" s="311"/>
      <c r="G613" s="311"/>
      <c r="H613" s="311"/>
      <c r="I613" s="311"/>
      <c r="J613" s="349"/>
    </row>
    <row r="614" spans="1:10" ht="15.75">
      <c r="A614" s="347"/>
      <c r="B614" s="347"/>
      <c r="C614" s="347"/>
      <c r="D614" s="347"/>
      <c r="E614" s="311"/>
      <c r="F614" s="311"/>
      <c r="G614" s="311"/>
      <c r="H614" s="311"/>
      <c r="I614" s="311"/>
      <c r="J614" s="349"/>
    </row>
    <row r="615" spans="1:10" ht="15.75">
      <c r="A615" s="347"/>
      <c r="B615" s="347"/>
      <c r="C615" s="347"/>
      <c r="D615" s="347"/>
      <c r="E615" s="311"/>
      <c r="F615" s="311"/>
      <c r="G615" s="311"/>
      <c r="H615" s="311"/>
      <c r="I615" s="311"/>
      <c r="J615" s="349"/>
    </row>
    <row r="616" spans="1:10" ht="15.75">
      <c r="A616" s="347"/>
      <c r="B616" s="347"/>
      <c r="C616" s="347"/>
      <c r="D616" s="347"/>
      <c r="E616" s="311"/>
      <c r="F616" s="311"/>
      <c r="G616" s="311"/>
      <c r="H616" s="311"/>
      <c r="I616" s="311"/>
      <c r="J616" s="349"/>
    </row>
    <row r="617" spans="1:10" ht="15.75">
      <c r="A617" s="347"/>
      <c r="B617" s="347"/>
      <c r="C617" s="347"/>
      <c r="D617" s="347"/>
      <c r="E617" s="311"/>
      <c r="F617" s="311"/>
      <c r="G617" s="311"/>
      <c r="H617" s="311"/>
      <c r="I617" s="311"/>
      <c r="J617" s="349"/>
    </row>
    <row r="618" spans="1:10" ht="15.75">
      <c r="A618" s="347"/>
      <c r="B618" s="347"/>
      <c r="C618" s="347"/>
      <c r="D618" s="347"/>
      <c r="E618" s="311"/>
      <c r="F618" s="311"/>
      <c r="G618" s="311"/>
      <c r="H618" s="311"/>
      <c r="I618" s="311"/>
      <c r="J618" s="349"/>
    </row>
    <row r="619" spans="1:10" ht="15.75">
      <c r="A619" s="347"/>
      <c r="B619" s="347"/>
      <c r="C619" s="347"/>
      <c r="D619" s="347"/>
      <c r="E619" s="311"/>
      <c r="F619" s="311"/>
      <c r="G619" s="311"/>
      <c r="H619" s="311"/>
      <c r="I619" s="311"/>
      <c r="J619" s="349"/>
    </row>
    <row r="620" spans="1:10" ht="15.75">
      <c r="A620" s="347"/>
      <c r="B620" s="347"/>
      <c r="C620" s="347"/>
      <c r="D620" s="347"/>
      <c r="E620" s="311"/>
      <c r="F620" s="311"/>
      <c r="G620" s="311"/>
      <c r="H620" s="311"/>
      <c r="I620" s="311"/>
      <c r="J620" s="349"/>
    </row>
    <row r="621" spans="1:10" ht="15.75">
      <c r="A621" s="347"/>
      <c r="B621" s="347"/>
      <c r="C621" s="347"/>
      <c r="D621" s="347"/>
      <c r="E621" s="311"/>
      <c r="F621" s="311"/>
      <c r="G621" s="311"/>
      <c r="H621" s="311"/>
      <c r="I621" s="311"/>
      <c r="J621" s="349"/>
    </row>
    <row r="622" spans="1:10" ht="15.75">
      <c r="A622" s="347"/>
      <c r="B622" s="347"/>
      <c r="C622" s="347"/>
      <c r="D622" s="347"/>
      <c r="E622" s="311"/>
      <c r="F622" s="311"/>
      <c r="G622" s="311"/>
      <c r="H622" s="311"/>
      <c r="I622" s="311"/>
      <c r="J622" s="349"/>
    </row>
    <row r="623" spans="1:10" ht="15.75">
      <c r="A623" s="347"/>
      <c r="B623" s="347"/>
      <c r="C623" s="347"/>
      <c r="D623" s="347"/>
      <c r="E623" s="311"/>
      <c r="F623" s="311"/>
      <c r="G623" s="311"/>
      <c r="H623" s="311"/>
      <c r="I623" s="311"/>
      <c r="J623" s="349"/>
    </row>
    <row r="624" spans="1:10" ht="15.75">
      <c r="A624" s="347"/>
      <c r="B624" s="347"/>
      <c r="C624" s="347"/>
      <c r="D624" s="347"/>
      <c r="E624" s="311"/>
      <c r="F624" s="311"/>
      <c r="G624" s="311"/>
      <c r="H624" s="311"/>
      <c r="I624" s="311"/>
      <c r="J624" s="349"/>
    </row>
    <row r="625" spans="1:10" ht="15.75">
      <c r="A625" s="347"/>
      <c r="B625" s="347"/>
      <c r="C625" s="347"/>
      <c r="D625" s="347"/>
      <c r="E625" s="311"/>
      <c r="F625" s="311"/>
      <c r="G625" s="311"/>
      <c r="H625" s="311"/>
      <c r="I625" s="311"/>
      <c r="J625" s="349"/>
    </row>
    <row r="626" spans="1:10" ht="15.75">
      <c r="A626" s="347"/>
      <c r="B626" s="347"/>
      <c r="C626" s="347"/>
      <c r="D626" s="347"/>
      <c r="E626" s="311"/>
      <c r="F626" s="311"/>
      <c r="G626" s="311"/>
      <c r="H626" s="311"/>
      <c r="I626" s="311"/>
      <c r="J626" s="349"/>
    </row>
    <row r="627" spans="1:10" ht="15.75">
      <c r="A627" s="347"/>
      <c r="B627" s="347"/>
      <c r="C627" s="347"/>
      <c r="D627" s="347"/>
      <c r="E627" s="311"/>
      <c r="F627" s="311"/>
      <c r="G627" s="311"/>
      <c r="H627" s="311"/>
      <c r="I627" s="311"/>
      <c r="J627" s="349"/>
    </row>
    <row r="628" spans="1:10" ht="15.75">
      <c r="A628" s="347"/>
      <c r="B628" s="347"/>
      <c r="C628" s="347"/>
      <c r="D628" s="347"/>
      <c r="E628" s="311"/>
      <c r="F628" s="311"/>
      <c r="G628" s="311"/>
      <c r="H628" s="311"/>
      <c r="I628" s="311"/>
      <c r="J628" s="349"/>
    </row>
    <row r="629" spans="1:10" ht="15.75">
      <c r="A629" s="347"/>
      <c r="B629" s="347"/>
      <c r="C629" s="347"/>
      <c r="D629" s="347"/>
      <c r="E629" s="311"/>
      <c r="F629" s="311"/>
      <c r="G629" s="311"/>
      <c r="H629" s="311"/>
      <c r="I629" s="311"/>
      <c r="J629" s="349"/>
    </row>
    <row r="630" spans="1:10" ht="15.75">
      <c r="A630" s="347"/>
      <c r="B630" s="347"/>
      <c r="C630" s="347"/>
      <c r="D630" s="347"/>
      <c r="E630" s="311"/>
      <c r="F630" s="311"/>
      <c r="G630" s="311"/>
      <c r="H630" s="311"/>
      <c r="I630" s="311"/>
      <c r="J630" s="349"/>
    </row>
    <row r="631" spans="1:10" ht="15.75">
      <c r="A631" s="347"/>
      <c r="B631" s="347"/>
      <c r="C631" s="347"/>
      <c r="D631" s="347"/>
      <c r="E631" s="311"/>
      <c r="F631" s="311"/>
      <c r="G631" s="311"/>
      <c r="H631" s="311"/>
      <c r="I631" s="311"/>
      <c r="J631" s="349"/>
    </row>
    <row r="632" spans="1:10" ht="15.75">
      <c r="A632" s="347"/>
      <c r="B632" s="347"/>
      <c r="C632" s="347"/>
      <c r="D632" s="347"/>
      <c r="E632" s="311"/>
      <c r="F632" s="311"/>
      <c r="G632" s="311"/>
      <c r="H632" s="311"/>
      <c r="I632" s="311"/>
      <c r="J632" s="349"/>
    </row>
    <row r="633" spans="1:10" ht="15.75">
      <c r="A633" s="347"/>
      <c r="B633" s="347"/>
      <c r="C633" s="347"/>
      <c r="D633" s="347"/>
      <c r="E633" s="311"/>
      <c r="F633" s="311"/>
      <c r="G633" s="311"/>
      <c r="H633" s="311"/>
      <c r="I633" s="311"/>
      <c r="J633" s="349"/>
    </row>
    <row r="634" spans="1:10" ht="15.75">
      <c r="A634" s="347"/>
      <c r="B634" s="347"/>
      <c r="C634" s="347"/>
      <c r="D634" s="347"/>
      <c r="E634" s="311"/>
      <c r="F634" s="311"/>
      <c r="G634" s="311"/>
      <c r="H634" s="311"/>
      <c r="I634" s="311"/>
      <c r="J634" s="349"/>
    </row>
    <row r="635" spans="1:10" ht="15.75">
      <c r="A635" s="347"/>
      <c r="B635" s="347"/>
      <c r="C635" s="347"/>
      <c r="D635" s="347"/>
      <c r="E635" s="311"/>
      <c r="F635" s="311"/>
      <c r="G635" s="311"/>
      <c r="H635" s="311"/>
      <c r="I635" s="311"/>
      <c r="J635" s="349"/>
    </row>
  </sheetData>
  <sheetProtection/>
  <mergeCells count="8">
    <mergeCell ref="J6:J8"/>
    <mergeCell ref="H7:I7"/>
    <mergeCell ref="A5:I5"/>
    <mergeCell ref="A6:A8"/>
    <mergeCell ref="B6:B8"/>
    <mergeCell ref="C6:C8"/>
    <mergeCell ref="D6:D8"/>
    <mergeCell ref="E6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PageLayoutView="0" workbookViewId="0" topLeftCell="A1">
      <selection activeCell="J6" sqref="J6"/>
    </sheetView>
  </sheetViews>
  <sheetFormatPr defaultColWidth="9.140625" defaultRowHeight="12.75"/>
  <cols>
    <col min="4" max="4" width="37.421875" style="0" customWidth="1"/>
    <col min="5" max="5" width="11.421875" style="0" bestFit="1" customWidth="1"/>
    <col min="6" max="6" width="11.421875" style="0" customWidth="1"/>
    <col min="7" max="9" width="12.00390625" style="0" customWidth="1"/>
    <col min="12" max="12" width="10.421875" style="0" customWidth="1"/>
  </cols>
  <sheetData>
    <row r="1" spans="10:12" ht="15.75">
      <c r="J1" s="378" t="s">
        <v>367</v>
      </c>
      <c r="K1" s="11"/>
      <c r="L1" s="1"/>
    </row>
    <row r="2" spans="10:12" ht="15.75">
      <c r="J2" s="378" t="s">
        <v>658</v>
      </c>
      <c r="K2" s="11"/>
      <c r="L2" s="1"/>
    </row>
    <row r="3" spans="10:12" ht="15.75">
      <c r="J3" s="379" t="s">
        <v>186</v>
      </c>
      <c r="K3" s="11"/>
      <c r="L3" s="1"/>
    </row>
    <row r="4" spans="10:12" ht="15.75">
      <c r="J4" s="10" t="s">
        <v>657</v>
      </c>
      <c r="K4" s="11"/>
      <c r="L4" s="1"/>
    </row>
    <row r="5" spans="10:12" ht="15.75">
      <c r="J5" s="10"/>
      <c r="K5" s="11"/>
      <c r="L5" s="1"/>
    </row>
    <row r="6" spans="2:11" ht="42" customHeight="1">
      <c r="B6" s="1004" t="s">
        <v>370</v>
      </c>
      <c r="C6" s="1004"/>
      <c r="D6" s="1004"/>
      <c r="E6" s="1004"/>
      <c r="F6" s="1004"/>
      <c r="G6" s="1004"/>
      <c r="H6" s="1004"/>
      <c r="I6" s="440"/>
      <c r="J6" s="439"/>
      <c r="K6" s="439"/>
    </row>
    <row r="7" ht="13.5" thickBot="1"/>
    <row r="8" spans="1:12" s="797" customFormat="1" ht="38.25">
      <c r="A8" s="813" t="s">
        <v>73</v>
      </c>
      <c r="B8" s="814" t="s">
        <v>297</v>
      </c>
      <c r="C8" s="815" t="s">
        <v>86</v>
      </c>
      <c r="D8" s="814" t="s">
        <v>2</v>
      </c>
      <c r="E8" s="816" t="s">
        <v>3</v>
      </c>
      <c r="F8" s="1014" t="s">
        <v>298</v>
      </c>
      <c r="G8" s="1015"/>
      <c r="H8" s="1012" t="s">
        <v>333</v>
      </c>
      <c r="I8" s="817" t="s">
        <v>328</v>
      </c>
      <c r="J8" s="1016" t="s">
        <v>299</v>
      </c>
      <c r="K8" s="1016"/>
      <c r="L8" s="1017"/>
    </row>
    <row r="9" spans="1:17" s="32" customFormat="1" ht="13.5" customHeight="1">
      <c r="A9" s="818"/>
      <c r="B9" s="799"/>
      <c r="C9" s="799"/>
      <c r="D9" s="799"/>
      <c r="E9" s="799"/>
      <c r="F9" s="800" t="s">
        <v>300</v>
      </c>
      <c r="G9" s="800" t="s">
        <v>301</v>
      </c>
      <c r="H9" s="1013"/>
      <c r="I9" s="801" t="s">
        <v>329</v>
      </c>
      <c r="J9" s="993"/>
      <c r="K9" s="993"/>
      <c r="L9" s="994"/>
      <c r="O9" s="22"/>
      <c r="P9" s="22"/>
      <c r="Q9" s="22"/>
    </row>
    <row r="10" spans="1:17" s="797" customFormat="1" ht="12.75">
      <c r="A10" s="819">
        <v>1</v>
      </c>
      <c r="B10" s="774">
        <v>2</v>
      </c>
      <c r="C10" s="774">
        <v>3</v>
      </c>
      <c r="D10" s="774">
        <v>4</v>
      </c>
      <c r="E10" s="774">
        <v>5</v>
      </c>
      <c r="F10" s="774">
        <v>6</v>
      </c>
      <c r="G10" s="774">
        <v>7</v>
      </c>
      <c r="H10" s="774">
        <v>8</v>
      </c>
      <c r="I10" s="774">
        <v>9</v>
      </c>
      <c r="J10" s="993">
        <v>10</v>
      </c>
      <c r="K10" s="993"/>
      <c r="L10" s="994"/>
      <c r="O10" s="798"/>
      <c r="P10" s="798"/>
      <c r="Q10" s="798"/>
    </row>
    <row r="11" spans="1:17" ht="12.75">
      <c r="A11" s="820"/>
      <c r="B11" s="21"/>
      <c r="C11" s="21"/>
      <c r="D11" s="21"/>
      <c r="E11" s="821"/>
      <c r="F11" s="21"/>
      <c r="G11" s="21"/>
      <c r="H11" s="821"/>
      <c r="I11" s="21"/>
      <c r="J11" s="21"/>
      <c r="K11" s="21"/>
      <c r="L11" s="822"/>
      <c r="O11" s="21"/>
      <c r="P11" s="21"/>
      <c r="Q11" s="21"/>
    </row>
    <row r="12" spans="1:17" s="384" customFormat="1" ht="12.75">
      <c r="A12" s="823" t="s">
        <v>302</v>
      </c>
      <c r="B12" s="382"/>
      <c r="C12" s="382"/>
      <c r="D12" s="382"/>
      <c r="E12" s="775">
        <f aca="true" t="shared" si="0" ref="E12:H13">E15+E23</f>
        <v>2530472</v>
      </c>
      <c r="F12" s="383">
        <f t="shared" si="0"/>
        <v>1515972</v>
      </c>
      <c r="G12" s="383">
        <f t="shared" si="0"/>
        <v>1014500</v>
      </c>
      <c r="H12" s="775">
        <f t="shared" si="0"/>
        <v>1114601.47</v>
      </c>
      <c r="I12" s="452">
        <f aca="true" t="shared" si="1" ref="I12:I21">H12/E12</f>
        <v>0.44047176574172725</v>
      </c>
      <c r="J12" s="417"/>
      <c r="K12" s="418"/>
      <c r="L12" s="824"/>
      <c r="O12" s="448"/>
      <c r="P12" s="448"/>
      <c r="Q12" s="448"/>
    </row>
    <row r="13" spans="1:12" s="388" customFormat="1" ht="12.75">
      <c r="A13" s="825" t="s">
        <v>303</v>
      </c>
      <c r="B13" s="385"/>
      <c r="C13" s="385"/>
      <c r="D13" s="386"/>
      <c r="E13" s="802">
        <f t="shared" si="0"/>
        <v>1690472</v>
      </c>
      <c r="F13" s="387">
        <f t="shared" si="0"/>
        <v>1515972</v>
      </c>
      <c r="G13" s="387">
        <f t="shared" si="0"/>
        <v>174500</v>
      </c>
      <c r="H13" s="776">
        <f t="shared" si="0"/>
        <v>901884.5</v>
      </c>
      <c r="I13" s="452">
        <f t="shared" si="1"/>
        <v>0.533510463349881</v>
      </c>
      <c r="J13" s="432"/>
      <c r="K13" s="433"/>
      <c r="L13" s="826"/>
    </row>
    <row r="14" spans="1:12" s="388" customFormat="1" ht="12.75">
      <c r="A14" s="827" t="s">
        <v>304</v>
      </c>
      <c r="B14" s="390"/>
      <c r="C14" s="390"/>
      <c r="D14" s="391"/>
      <c r="E14" s="803">
        <f>E20+E28</f>
        <v>840000</v>
      </c>
      <c r="F14" s="392">
        <f>F20+F28</f>
        <v>0</v>
      </c>
      <c r="G14" s="392">
        <f>G20+G28</f>
        <v>840000</v>
      </c>
      <c r="H14" s="777">
        <f>H20+H28</f>
        <v>212716.97</v>
      </c>
      <c r="I14" s="479">
        <f t="shared" si="1"/>
        <v>0.2532344880952381</v>
      </c>
      <c r="J14" s="389"/>
      <c r="K14" s="390"/>
      <c r="L14" s="828"/>
    </row>
    <row r="15" spans="1:12" s="396" customFormat="1" ht="12.75">
      <c r="A15" s="829" t="s">
        <v>305</v>
      </c>
      <c r="B15" s="393"/>
      <c r="C15" s="393"/>
      <c r="D15" s="393"/>
      <c r="E15" s="778">
        <f>E16+E20</f>
        <v>1745972</v>
      </c>
      <c r="F15" s="394">
        <f>F16+F20</f>
        <v>1515972</v>
      </c>
      <c r="G15" s="394">
        <f>G16+G20</f>
        <v>230000</v>
      </c>
      <c r="H15" s="778">
        <f>H16+H20</f>
        <v>1026661.47</v>
      </c>
      <c r="I15" s="443">
        <f t="shared" si="1"/>
        <v>0.588017144604839</v>
      </c>
      <c r="J15" s="480"/>
      <c r="K15" s="480"/>
      <c r="L15" s="830"/>
    </row>
    <row r="16" spans="1:15" s="397" customFormat="1" ht="15.75">
      <c r="A16" s="831" t="s">
        <v>306</v>
      </c>
      <c r="B16" s="434"/>
      <c r="C16" s="434"/>
      <c r="D16" s="434"/>
      <c r="E16" s="832">
        <f>SUM(E17:E19)</f>
        <v>1515972</v>
      </c>
      <c r="F16" s="833">
        <f>SUM(F17:F19)</f>
        <v>1515972</v>
      </c>
      <c r="G16" s="833">
        <f>SUM(G17:G19)</f>
        <v>0</v>
      </c>
      <c r="H16" s="834">
        <f>SUM(H17:H19)</f>
        <v>813944.5</v>
      </c>
      <c r="I16" s="444">
        <f t="shared" si="1"/>
        <v>0.5369126210774341</v>
      </c>
      <c r="J16" s="434"/>
      <c r="K16" s="434"/>
      <c r="L16" s="835"/>
      <c r="M16" s="378"/>
      <c r="N16" s="11"/>
      <c r="O16" s="1"/>
    </row>
    <row r="17" spans="1:15" ht="15.75">
      <c r="A17" s="836">
        <v>921</v>
      </c>
      <c r="B17" s="398">
        <v>92109</v>
      </c>
      <c r="C17" s="398">
        <v>2480</v>
      </c>
      <c r="D17" s="398" t="s">
        <v>307</v>
      </c>
      <c r="E17" s="804">
        <v>1072155</v>
      </c>
      <c r="F17" s="399">
        <v>1072155</v>
      </c>
      <c r="G17" s="399"/>
      <c r="H17" s="779">
        <v>591077.5</v>
      </c>
      <c r="I17" s="444">
        <f t="shared" si="1"/>
        <v>0.5512985529144573</v>
      </c>
      <c r="J17" s="401"/>
      <c r="K17" s="401"/>
      <c r="L17" s="837"/>
      <c r="M17" s="378"/>
      <c r="N17" s="11"/>
      <c r="O17" s="1"/>
    </row>
    <row r="18" spans="1:15" ht="15.75">
      <c r="A18" s="838">
        <v>921</v>
      </c>
      <c r="B18" s="402">
        <v>92116</v>
      </c>
      <c r="C18" s="402">
        <v>2480</v>
      </c>
      <c r="D18" s="402" t="s">
        <v>308</v>
      </c>
      <c r="E18" s="805">
        <v>199917</v>
      </c>
      <c r="F18" s="403">
        <v>199917</v>
      </c>
      <c r="G18" s="403"/>
      <c r="H18" s="780">
        <v>100917</v>
      </c>
      <c r="I18" s="445">
        <f t="shared" si="1"/>
        <v>0.504794489713231</v>
      </c>
      <c r="J18" s="21"/>
      <c r="K18" s="21"/>
      <c r="L18" s="822"/>
      <c r="M18" s="379"/>
      <c r="N18" s="11"/>
      <c r="O18" s="1"/>
    </row>
    <row r="19" spans="1:15" ht="15.75">
      <c r="A19" s="839">
        <v>926</v>
      </c>
      <c r="B19" s="380">
        <v>92601</v>
      </c>
      <c r="C19" s="380">
        <v>2480</v>
      </c>
      <c r="D19" s="380" t="s">
        <v>307</v>
      </c>
      <c r="E19" s="806">
        <v>243900</v>
      </c>
      <c r="F19" s="405">
        <v>243900</v>
      </c>
      <c r="G19" s="405"/>
      <c r="H19" s="781">
        <v>121950</v>
      </c>
      <c r="I19" s="446">
        <f t="shared" si="1"/>
        <v>0.5</v>
      </c>
      <c r="J19" s="166"/>
      <c r="K19" s="166"/>
      <c r="L19" s="840"/>
      <c r="M19" s="10"/>
      <c r="N19" s="11"/>
      <c r="O19" s="1"/>
    </row>
    <row r="20" spans="1:12" s="397" customFormat="1" ht="12.75">
      <c r="A20" s="831" t="s">
        <v>309</v>
      </c>
      <c r="B20" s="434"/>
      <c r="C20" s="434"/>
      <c r="D20" s="434"/>
      <c r="E20" s="832">
        <f>E21</f>
        <v>230000</v>
      </c>
      <c r="F20" s="833">
        <f>F21</f>
        <v>0</v>
      </c>
      <c r="G20" s="833">
        <f>G21</f>
        <v>230000</v>
      </c>
      <c r="H20" s="834">
        <f>H21</f>
        <v>212716.97</v>
      </c>
      <c r="I20" s="443">
        <f t="shared" si="1"/>
        <v>0.9248563913043478</v>
      </c>
      <c r="J20" s="434"/>
      <c r="K20" s="434"/>
      <c r="L20" s="835"/>
    </row>
    <row r="21" spans="1:12" ht="12.75">
      <c r="A21" s="841">
        <v>921</v>
      </c>
      <c r="B21" s="381">
        <v>92109</v>
      </c>
      <c r="C21" s="381">
        <v>6229</v>
      </c>
      <c r="D21" s="381" t="s">
        <v>307</v>
      </c>
      <c r="E21" s="807">
        <v>230000</v>
      </c>
      <c r="F21" s="406"/>
      <c r="G21" s="406">
        <v>230000</v>
      </c>
      <c r="H21" s="782">
        <v>212716.97</v>
      </c>
      <c r="I21" s="447">
        <f t="shared" si="1"/>
        <v>0.9248563913043478</v>
      </c>
      <c r="J21" s="407"/>
      <c r="K21" s="408"/>
      <c r="L21" s="842"/>
    </row>
    <row r="22" spans="1:12" ht="12.75">
      <c r="A22" s="820"/>
      <c r="B22" s="21"/>
      <c r="C22" s="21"/>
      <c r="D22" s="21"/>
      <c r="E22" s="843"/>
      <c r="F22" s="844"/>
      <c r="G22" s="844"/>
      <c r="H22" s="845"/>
      <c r="I22" s="844"/>
      <c r="J22" s="21"/>
      <c r="K22" s="21"/>
      <c r="L22" s="822"/>
    </row>
    <row r="23" spans="1:12" s="396" customFormat="1" ht="12.75">
      <c r="A23" s="829" t="s">
        <v>310</v>
      </c>
      <c r="B23" s="393"/>
      <c r="C23" s="393"/>
      <c r="D23" s="395"/>
      <c r="E23" s="778">
        <f>E24+E28</f>
        <v>784500</v>
      </c>
      <c r="F23" s="394">
        <f>F24+F28</f>
        <v>0</v>
      </c>
      <c r="G23" s="394">
        <f>G24+G28</f>
        <v>784500</v>
      </c>
      <c r="H23" s="783">
        <f>H24+H28</f>
        <v>87940</v>
      </c>
      <c r="I23" s="482">
        <f aca="true" t="shared" si="2" ref="I23:I31">H23/E23</f>
        <v>0.11209687699171447</v>
      </c>
      <c r="J23" s="393"/>
      <c r="K23" s="393"/>
      <c r="L23" s="846"/>
    </row>
    <row r="24" spans="1:12" s="397" customFormat="1" ht="14.25" customHeight="1">
      <c r="A24" s="847" t="s">
        <v>306</v>
      </c>
      <c r="B24" s="424"/>
      <c r="C24" s="424"/>
      <c r="D24" s="425"/>
      <c r="E24" s="784">
        <f>SUM(E25:E27)</f>
        <v>174500</v>
      </c>
      <c r="F24" s="706">
        <f>SUM(F25:F27)</f>
        <v>0</v>
      </c>
      <c r="G24" s="706">
        <f>SUM(G25:G27)</f>
        <v>174500</v>
      </c>
      <c r="H24" s="784">
        <f>SUM(H25:H27)</f>
        <v>87940</v>
      </c>
      <c r="I24" s="441">
        <f t="shared" si="2"/>
        <v>0.5039541547277937</v>
      </c>
      <c r="J24" s="423"/>
      <c r="K24" s="424"/>
      <c r="L24" s="848"/>
    </row>
    <row r="25" spans="1:12" ht="32.25" customHeight="1">
      <c r="A25" s="836">
        <v>758</v>
      </c>
      <c r="B25" s="398">
        <v>75809</v>
      </c>
      <c r="C25" s="398">
        <v>2710</v>
      </c>
      <c r="D25" s="398" t="s">
        <v>311</v>
      </c>
      <c r="E25" s="804">
        <v>4500</v>
      </c>
      <c r="F25" s="399"/>
      <c r="G25" s="399">
        <v>4500</v>
      </c>
      <c r="H25" s="785">
        <v>4500</v>
      </c>
      <c r="I25" s="449">
        <f t="shared" si="2"/>
        <v>1</v>
      </c>
      <c r="J25" s="995" t="s">
        <v>312</v>
      </c>
      <c r="K25" s="996"/>
      <c r="L25" s="997"/>
    </row>
    <row r="26" spans="1:12" ht="34.5" customHeight="1">
      <c r="A26" s="838">
        <v>801</v>
      </c>
      <c r="B26" s="402">
        <v>80105</v>
      </c>
      <c r="C26" s="402">
        <v>2310</v>
      </c>
      <c r="D26" s="402" t="s">
        <v>313</v>
      </c>
      <c r="E26" s="805">
        <v>150000</v>
      </c>
      <c r="F26" s="403"/>
      <c r="G26" s="403">
        <v>150000</v>
      </c>
      <c r="H26" s="786">
        <v>63440</v>
      </c>
      <c r="I26" s="705">
        <f t="shared" si="2"/>
        <v>0.42293333333333333</v>
      </c>
      <c r="J26" s="998" t="s">
        <v>314</v>
      </c>
      <c r="K26" s="999"/>
      <c r="L26" s="1000"/>
    </row>
    <row r="27" spans="1:12" ht="66" customHeight="1">
      <c r="A27" s="839">
        <v>852</v>
      </c>
      <c r="B27" s="380">
        <v>85295</v>
      </c>
      <c r="C27" s="380">
        <v>2710</v>
      </c>
      <c r="D27" s="416" t="s">
        <v>654</v>
      </c>
      <c r="E27" s="806">
        <v>20000</v>
      </c>
      <c r="F27" s="405"/>
      <c r="G27" s="405">
        <v>20000</v>
      </c>
      <c r="H27" s="787">
        <v>20000</v>
      </c>
      <c r="I27" s="450">
        <f t="shared" si="2"/>
        <v>1</v>
      </c>
      <c r="J27" s="1001" t="s">
        <v>655</v>
      </c>
      <c r="K27" s="1002"/>
      <c r="L27" s="1003"/>
    </row>
    <row r="28" spans="1:12" s="397" customFormat="1" ht="12.75">
      <c r="A28" s="849" t="s">
        <v>309</v>
      </c>
      <c r="B28" s="437"/>
      <c r="C28" s="437"/>
      <c r="D28" s="438"/>
      <c r="E28" s="808">
        <f>SUM(E29:E31)</f>
        <v>610000</v>
      </c>
      <c r="F28" s="422">
        <f>SUM(F29:F31)</f>
        <v>0</v>
      </c>
      <c r="G28" s="422">
        <f>SUM(G29:G31)</f>
        <v>610000</v>
      </c>
      <c r="H28" s="788">
        <f>SUM(H29:H31)</f>
        <v>0</v>
      </c>
      <c r="I28" s="451">
        <f t="shared" si="2"/>
        <v>0</v>
      </c>
      <c r="J28" s="707"/>
      <c r="K28" s="708"/>
      <c r="L28" s="850"/>
    </row>
    <row r="29" spans="1:12" s="415" customFormat="1" ht="51.75" customHeight="1">
      <c r="A29" s="851">
        <v>600</v>
      </c>
      <c r="B29" s="413">
        <v>60014</v>
      </c>
      <c r="C29" s="413">
        <v>6300</v>
      </c>
      <c r="D29" s="413" t="s">
        <v>327</v>
      </c>
      <c r="E29" s="809">
        <v>10000</v>
      </c>
      <c r="F29" s="414"/>
      <c r="G29" s="414">
        <v>10000</v>
      </c>
      <c r="H29" s="789">
        <v>0</v>
      </c>
      <c r="I29" s="449">
        <f t="shared" si="2"/>
        <v>0</v>
      </c>
      <c r="J29" s="1008" t="s">
        <v>316</v>
      </c>
      <c r="K29" s="1008"/>
      <c r="L29" s="1009"/>
    </row>
    <row r="30" spans="1:12" s="415" customFormat="1" ht="45" customHeight="1">
      <c r="A30" s="852">
        <v>600</v>
      </c>
      <c r="B30" s="416">
        <v>60014</v>
      </c>
      <c r="C30" s="416">
        <v>6300</v>
      </c>
      <c r="D30" s="416" t="s">
        <v>315</v>
      </c>
      <c r="E30" s="810">
        <v>200000</v>
      </c>
      <c r="F30" s="455"/>
      <c r="G30" s="455">
        <v>200000</v>
      </c>
      <c r="H30" s="790">
        <v>0</v>
      </c>
      <c r="I30" s="450">
        <f t="shared" si="2"/>
        <v>0</v>
      </c>
      <c r="J30" s="1002" t="s">
        <v>317</v>
      </c>
      <c r="K30" s="1002"/>
      <c r="L30" s="1003"/>
    </row>
    <row r="31" spans="1:12" ht="78" customHeight="1">
      <c r="A31" s="853">
        <v>600</v>
      </c>
      <c r="B31" s="481">
        <v>60014</v>
      </c>
      <c r="C31" s="481">
        <v>6300</v>
      </c>
      <c r="D31" s="481" t="s">
        <v>315</v>
      </c>
      <c r="E31" s="807">
        <v>400000</v>
      </c>
      <c r="F31" s="406"/>
      <c r="G31" s="406">
        <v>400000</v>
      </c>
      <c r="H31" s="782">
        <v>0</v>
      </c>
      <c r="I31" s="482">
        <f t="shared" si="2"/>
        <v>0</v>
      </c>
      <c r="J31" s="1010" t="s">
        <v>371</v>
      </c>
      <c r="K31" s="1010"/>
      <c r="L31" s="1011"/>
    </row>
    <row r="32" spans="1:12" ht="12.75">
      <c r="A32" s="820"/>
      <c r="B32" s="21"/>
      <c r="C32" s="21"/>
      <c r="D32" s="21"/>
      <c r="E32" s="854"/>
      <c r="F32" s="855"/>
      <c r="G32" s="855"/>
      <c r="H32" s="845"/>
      <c r="I32" s="855"/>
      <c r="J32" s="21"/>
      <c r="K32" s="21"/>
      <c r="L32" s="822"/>
    </row>
    <row r="33" spans="1:12" s="384" customFormat="1" ht="12.75">
      <c r="A33" s="856" t="s">
        <v>318</v>
      </c>
      <c r="B33" s="418"/>
      <c r="C33" s="418"/>
      <c r="D33" s="419"/>
      <c r="E33" s="811">
        <f aca="true" t="shared" si="3" ref="E33:H35">E34</f>
        <v>389735</v>
      </c>
      <c r="F33" s="420">
        <f t="shared" si="3"/>
        <v>79735</v>
      </c>
      <c r="G33" s="420">
        <f t="shared" si="3"/>
        <v>310000</v>
      </c>
      <c r="H33" s="791">
        <f t="shared" si="3"/>
        <v>158325</v>
      </c>
      <c r="I33" s="443">
        <f aca="true" t="shared" si="4" ref="I33:I43">H33/E33</f>
        <v>0.4062375716833233</v>
      </c>
      <c r="J33" s="417"/>
      <c r="K33" s="418"/>
      <c r="L33" s="824"/>
    </row>
    <row r="34" spans="1:12" s="384" customFormat="1" ht="12.75">
      <c r="A34" s="857" t="s">
        <v>303</v>
      </c>
      <c r="B34" s="418"/>
      <c r="C34" s="418"/>
      <c r="D34" s="419"/>
      <c r="E34" s="811">
        <f t="shared" si="3"/>
        <v>389735</v>
      </c>
      <c r="F34" s="420">
        <f t="shared" si="3"/>
        <v>79735</v>
      </c>
      <c r="G34" s="420">
        <f t="shared" si="3"/>
        <v>310000</v>
      </c>
      <c r="H34" s="791">
        <f t="shared" si="3"/>
        <v>158325</v>
      </c>
      <c r="I34" s="443">
        <f t="shared" si="4"/>
        <v>0.4062375716833233</v>
      </c>
      <c r="J34" s="417"/>
      <c r="K34" s="418"/>
      <c r="L34" s="824"/>
    </row>
    <row r="35" spans="1:12" ht="12.75">
      <c r="A35" s="829" t="s">
        <v>319</v>
      </c>
      <c r="B35" s="408"/>
      <c r="C35" s="408"/>
      <c r="D35" s="409"/>
      <c r="E35" s="807">
        <f t="shared" si="3"/>
        <v>389735</v>
      </c>
      <c r="F35" s="421">
        <f t="shared" si="3"/>
        <v>79735</v>
      </c>
      <c r="G35" s="406">
        <f t="shared" si="3"/>
        <v>310000</v>
      </c>
      <c r="H35" s="792">
        <f t="shared" si="3"/>
        <v>158325</v>
      </c>
      <c r="I35" s="443">
        <f t="shared" si="4"/>
        <v>0.4062375716833233</v>
      </c>
      <c r="J35" s="407"/>
      <c r="K35" s="408"/>
      <c r="L35" s="842"/>
    </row>
    <row r="36" spans="1:12" s="397" customFormat="1" ht="12.75">
      <c r="A36" s="858" t="s">
        <v>306</v>
      </c>
      <c r="B36" s="410"/>
      <c r="C36" s="410"/>
      <c r="D36" s="411"/>
      <c r="E36" s="808">
        <f>SUM(E37:E43)</f>
        <v>389735</v>
      </c>
      <c r="F36" s="412">
        <f>SUM(F37:F43)</f>
        <v>79735</v>
      </c>
      <c r="G36" s="412">
        <f>SUM(G37:G43)</f>
        <v>310000</v>
      </c>
      <c r="H36" s="793">
        <f>SUM(H37:H43)</f>
        <v>158325</v>
      </c>
      <c r="I36" s="443">
        <f t="shared" si="4"/>
        <v>0.4062375716833233</v>
      </c>
      <c r="J36" s="423"/>
      <c r="K36" s="424"/>
      <c r="L36" s="848"/>
    </row>
    <row r="37" spans="1:12" ht="12.75">
      <c r="A37" s="836">
        <v>801</v>
      </c>
      <c r="B37" s="398">
        <v>80104</v>
      </c>
      <c r="C37" s="398">
        <v>2540</v>
      </c>
      <c r="D37" s="398" t="s">
        <v>320</v>
      </c>
      <c r="E37" s="804">
        <v>7594</v>
      </c>
      <c r="F37" s="399">
        <v>7594</v>
      </c>
      <c r="G37" s="426"/>
      <c r="H37" s="779">
        <v>0</v>
      </c>
      <c r="I37" s="444">
        <f t="shared" si="4"/>
        <v>0</v>
      </c>
      <c r="J37" s="400"/>
      <c r="K37" s="401"/>
      <c r="L37" s="837"/>
    </row>
    <row r="38" spans="1:12" ht="12.75">
      <c r="A38" s="838">
        <v>801</v>
      </c>
      <c r="B38" s="402">
        <v>80104</v>
      </c>
      <c r="C38" s="402">
        <v>2540</v>
      </c>
      <c r="D38" s="402" t="s">
        <v>321</v>
      </c>
      <c r="E38" s="805">
        <v>7594</v>
      </c>
      <c r="F38" s="403">
        <v>7594</v>
      </c>
      <c r="G38" s="427"/>
      <c r="H38" s="780">
        <v>3937.6</v>
      </c>
      <c r="I38" s="445">
        <f t="shared" si="4"/>
        <v>0.518514616802739</v>
      </c>
      <c r="J38" s="404"/>
      <c r="K38" s="21"/>
      <c r="L38" s="822"/>
    </row>
    <row r="39" spans="1:12" ht="12.75">
      <c r="A39" s="838">
        <v>801</v>
      </c>
      <c r="B39" s="402">
        <v>80104</v>
      </c>
      <c r="C39" s="402">
        <v>2540</v>
      </c>
      <c r="D39" s="402" t="s">
        <v>322</v>
      </c>
      <c r="E39" s="805">
        <v>60750</v>
      </c>
      <c r="F39" s="403">
        <v>60750</v>
      </c>
      <c r="G39" s="427"/>
      <c r="H39" s="780">
        <v>19075</v>
      </c>
      <c r="I39" s="445">
        <f t="shared" si="4"/>
        <v>0.3139917695473251</v>
      </c>
      <c r="J39" s="404"/>
      <c r="K39" s="21"/>
      <c r="L39" s="822"/>
    </row>
    <row r="40" spans="1:12" ht="12.75">
      <c r="A40" s="838">
        <v>801</v>
      </c>
      <c r="B40" s="402">
        <v>80104</v>
      </c>
      <c r="C40" s="402">
        <v>2540</v>
      </c>
      <c r="D40" s="402" t="s">
        <v>323</v>
      </c>
      <c r="E40" s="805">
        <v>3797</v>
      </c>
      <c r="F40" s="403">
        <v>3797</v>
      </c>
      <c r="G40" s="427"/>
      <c r="H40" s="780">
        <v>1312.4</v>
      </c>
      <c r="I40" s="445">
        <f t="shared" si="4"/>
        <v>0.3456412957598104</v>
      </c>
      <c r="J40" s="404"/>
      <c r="K40" s="21"/>
      <c r="L40" s="822"/>
    </row>
    <row r="41" spans="1:12" ht="25.5" customHeight="1">
      <c r="A41" s="859">
        <v>900</v>
      </c>
      <c r="B41" s="709">
        <v>90095</v>
      </c>
      <c r="C41" s="709">
        <v>2820</v>
      </c>
      <c r="D41" s="710" t="s">
        <v>331</v>
      </c>
      <c r="E41" s="812">
        <v>40000</v>
      </c>
      <c r="F41" s="711"/>
      <c r="G41" s="712">
        <v>40000</v>
      </c>
      <c r="H41" s="794">
        <v>40000</v>
      </c>
      <c r="I41" s="713">
        <f t="shared" si="4"/>
        <v>1</v>
      </c>
      <c r="J41" s="1005" t="s">
        <v>332</v>
      </c>
      <c r="K41" s="1006"/>
      <c r="L41" s="1007"/>
    </row>
    <row r="42" spans="1:12" ht="12.75">
      <c r="A42" s="838">
        <v>921</v>
      </c>
      <c r="B42" s="402">
        <v>92120</v>
      </c>
      <c r="C42" s="402">
        <v>2720</v>
      </c>
      <c r="D42" s="402" t="s">
        <v>324</v>
      </c>
      <c r="E42" s="805">
        <v>70000</v>
      </c>
      <c r="F42" s="403"/>
      <c r="G42" s="427">
        <v>70000</v>
      </c>
      <c r="H42" s="780">
        <v>0</v>
      </c>
      <c r="I42" s="445">
        <f t="shared" si="4"/>
        <v>0</v>
      </c>
      <c r="J42" s="404"/>
      <c r="K42" s="21"/>
      <c r="L42" s="822"/>
    </row>
    <row r="43" spans="1:12" ht="12.75">
      <c r="A43" s="839">
        <v>926</v>
      </c>
      <c r="B43" s="380">
        <v>92605</v>
      </c>
      <c r="C43" s="380">
        <v>2820</v>
      </c>
      <c r="D43" s="380" t="s">
        <v>325</v>
      </c>
      <c r="E43" s="806">
        <v>200000</v>
      </c>
      <c r="F43" s="405"/>
      <c r="G43" s="428">
        <v>200000</v>
      </c>
      <c r="H43" s="781">
        <v>94000</v>
      </c>
      <c r="I43" s="446">
        <f t="shared" si="4"/>
        <v>0.47</v>
      </c>
      <c r="J43" s="442" t="s">
        <v>330</v>
      </c>
      <c r="K43" s="166"/>
      <c r="L43" s="840"/>
    </row>
    <row r="44" spans="1:12" ht="12.75">
      <c r="A44" s="820"/>
      <c r="B44" s="21"/>
      <c r="C44" s="21"/>
      <c r="D44" s="21"/>
      <c r="E44" s="854"/>
      <c r="F44" s="855"/>
      <c r="G44" s="855"/>
      <c r="H44" s="854"/>
      <c r="I44" s="855"/>
      <c r="J44" s="21"/>
      <c r="K44" s="21"/>
      <c r="L44" s="822"/>
    </row>
    <row r="45" spans="1:12" s="384" customFormat="1" ht="12.75">
      <c r="A45" s="860" t="s">
        <v>326</v>
      </c>
      <c r="B45" s="429"/>
      <c r="C45" s="429"/>
      <c r="D45" s="430"/>
      <c r="E45" s="795">
        <f aca="true" t="shared" si="5" ref="E45:H46">E33+E12</f>
        <v>2920207</v>
      </c>
      <c r="F45" s="431">
        <f t="shared" si="5"/>
        <v>1595707</v>
      </c>
      <c r="G45" s="431">
        <f t="shared" si="5"/>
        <v>1324500</v>
      </c>
      <c r="H45" s="795">
        <f t="shared" si="5"/>
        <v>1272926.47</v>
      </c>
      <c r="I45" s="453">
        <f>H45/E45</f>
        <v>0.43590282127260155</v>
      </c>
      <c r="J45" s="448"/>
      <c r="K45" s="448"/>
      <c r="L45" s="861"/>
    </row>
    <row r="46" spans="1:12" s="397" customFormat="1" ht="12.75">
      <c r="A46" s="862" t="s">
        <v>303</v>
      </c>
      <c r="B46" s="433"/>
      <c r="C46" s="434"/>
      <c r="D46" s="435"/>
      <c r="E46" s="796">
        <f t="shared" si="5"/>
        <v>2080207</v>
      </c>
      <c r="F46" s="436">
        <f t="shared" si="5"/>
        <v>1595707</v>
      </c>
      <c r="G46" s="436">
        <f t="shared" si="5"/>
        <v>484500</v>
      </c>
      <c r="H46" s="796">
        <f t="shared" si="5"/>
        <v>1060209.5</v>
      </c>
      <c r="I46" s="454">
        <f>H46/E46</f>
        <v>0.5096653842622393</v>
      </c>
      <c r="J46" s="434"/>
      <c r="K46" s="434"/>
      <c r="L46" s="835"/>
    </row>
    <row r="47" spans="1:12" s="397" customFormat="1" ht="13.5" thickBot="1">
      <c r="A47" s="863" t="s">
        <v>304</v>
      </c>
      <c r="B47" s="864"/>
      <c r="C47" s="865"/>
      <c r="D47" s="866"/>
      <c r="E47" s="867">
        <f>E14</f>
        <v>840000</v>
      </c>
      <c r="F47" s="868">
        <f>F14</f>
        <v>0</v>
      </c>
      <c r="G47" s="868">
        <f>G14</f>
        <v>840000</v>
      </c>
      <c r="H47" s="867">
        <f>H14</f>
        <v>212716.97</v>
      </c>
      <c r="I47" s="869">
        <f>H47/E47</f>
        <v>0.2532344880952381</v>
      </c>
      <c r="J47" s="865"/>
      <c r="K47" s="865"/>
      <c r="L47" s="870"/>
    </row>
    <row r="49" spans="1:12" ht="12.75">
      <c r="A49" s="992" t="s">
        <v>372</v>
      </c>
      <c r="B49" s="992"/>
      <c r="C49" s="992"/>
      <c r="D49" s="992"/>
      <c r="E49" s="992"/>
      <c r="F49" s="992"/>
      <c r="G49" s="992"/>
      <c r="H49" s="992"/>
      <c r="I49" s="992"/>
      <c r="J49" s="992"/>
      <c r="K49" s="992"/>
      <c r="L49" s="992"/>
    </row>
  </sheetData>
  <sheetProtection/>
  <mergeCells count="13">
    <mergeCell ref="H8:H9"/>
    <mergeCell ref="F8:G8"/>
    <mergeCell ref="J8:L9"/>
    <mergeCell ref="A49:L49"/>
    <mergeCell ref="J10:L10"/>
    <mergeCell ref="J25:L25"/>
    <mergeCell ref="J26:L26"/>
    <mergeCell ref="J27:L27"/>
    <mergeCell ref="B6:H6"/>
    <mergeCell ref="J41:L41"/>
    <mergeCell ref="J29:L29"/>
    <mergeCell ref="J30:L30"/>
    <mergeCell ref="J31:L3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87" r:id="rId1"/>
  <headerFoot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320"/>
  <sheetViews>
    <sheetView tabSelected="1" zoomScalePageLayoutView="0" workbookViewId="0" topLeftCell="A1">
      <selection activeCell="A5" sqref="A5:E5"/>
    </sheetView>
  </sheetViews>
  <sheetFormatPr defaultColWidth="9.140625" defaultRowHeight="12.75"/>
  <cols>
    <col min="1" max="1" width="3.8515625" style="533" customWidth="1"/>
    <col min="2" max="2" width="15.7109375" style="533" customWidth="1"/>
    <col min="3" max="3" width="12.8515625" style="533" customWidth="1"/>
    <col min="4" max="4" width="54.8515625" style="533" customWidth="1"/>
    <col min="5" max="6" width="13.00390625" style="534" customWidth="1"/>
    <col min="7" max="7" width="15.8515625" style="536" customWidth="1"/>
    <col min="8" max="8" width="14.8515625" style="536" customWidth="1"/>
    <col min="9" max="9" width="14.8515625" style="537" customWidth="1"/>
    <col min="10" max="10" width="11.140625" style="538" customWidth="1"/>
    <col min="11" max="11" width="10.140625" style="538" customWidth="1"/>
    <col min="12" max="12" width="11.8515625" style="538" customWidth="1"/>
    <col min="13" max="13" width="9.140625" style="538" customWidth="1"/>
    <col min="14" max="14" width="13.7109375" style="538" customWidth="1"/>
    <col min="15" max="15" width="9.00390625" style="538" customWidth="1"/>
    <col min="16" max="16" width="15.28125" style="538" customWidth="1"/>
    <col min="17" max="17" width="11.421875" style="538" customWidth="1"/>
    <col min="18" max="18" width="12.140625" style="538" customWidth="1"/>
    <col min="19" max="19" width="11.140625" style="538" customWidth="1"/>
    <col min="20" max="20" width="14.28125" style="539" customWidth="1"/>
    <col min="21" max="16384" width="9.140625" style="539" customWidth="1"/>
  </cols>
  <sheetData>
    <row r="1" ht="12.75">
      <c r="G1" s="535" t="s">
        <v>373</v>
      </c>
    </row>
    <row r="2" ht="12.75">
      <c r="G2" s="772" t="s">
        <v>658</v>
      </c>
    </row>
    <row r="3" spans="1:8" ht="12.75" customHeight="1">
      <c r="A3" s="540"/>
      <c r="B3" s="540"/>
      <c r="C3" s="540"/>
      <c r="D3" s="541"/>
      <c r="E3" s="542"/>
      <c r="F3" s="542"/>
      <c r="G3" s="1039" t="s">
        <v>186</v>
      </c>
      <c r="H3" s="1039"/>
    </row>
    <row r="4" spans="1:8" ht="12.75" customHeight="1">
      <c r="A4" s="540"/>
      <c r="B4" s="540"/>
      <c r="C4" s="540"/>
      <c r="D4" s="541"/>
      <c r="E4" s="542"/>
      <c r="F4" s="542"/>
      <c r="G4" s="1039" t="s">
        <v>657</v>
      </c>
      <c r="H4" s="1039"/>
    </row>
    <row r="5" spans="1:19" ht="17.25" customHeight="1" thickBot="1">
      <c r="A5" s="1049" t="s">
        <v>374</v>
      </c>
      <c r="B5" s="1049"/>
      <c r="C5" s="1049"/>
      <c r="D5" s="1049"/>
      <c r="E5" s="1049"/>
      <c r="F5" s="544"/>
      <c r="G5" s="543"/>
      <c r="H5" s="543"/>
      <c r="J5" s="539"/>
      <c r="K5" s="539"/>
      <c r="L5" s="539"/>
      <c r="M5" s="539"/>
      <c r="N5" s="539"/>
      <c r="O5" s="539"/>
      <c r="P5" s="539"/>
      <c r="Q5" s="539"/>
      <c r="R5" s="539"/>
      <c r="S5" s="539"/>
    </row>
    <row r="6" spans="1:19" ht="15" customHeight="1" thickBot="1">
      <c r="A6" s="1050" t="s">
        <v>375</v>
      </c>
      <c r="B6" s="1032" t="s">
        <v>376</v>
      </c>
      <c r="C6" s="1051" t="s">
        <v>377</v>
      </c>
      <c r="D6" s="1032" t="s">
        <v>378</v>
      </c>
      <c r="E6" s="1033" t="s">
        <v>379</v>
      </c>
      <c r="F6" s="1034"/>
      <c r="G6" s="1048" t="s">
        <v>380</v>
      </c>
      <c r="H6" s="1044" t="s">
        <v>381</v>
      </c>
      <c r="I6" s="545"/>
      <c r="J6" s="539"/>
      <c r="K6" s="539"/>
      <c r="L6" s="539"/>
      <c r="M6" s="539"/>
      <c r="N6" s="539"/>
      <c r="O6" s="539"/>
      <c r="P6" s="539"/>
      <c r="Q6" s="539"/>
      <c r="R6" s="539"/>
      <c r="S6" s="539"/>
    </row>
    <row r="7" spans="1:19" ht="13.5" thickBot="1">
      <c r="A7" s="1050"/>
      <c r="B7" s="1032"/>
      <c r="C7" s="1051"/>
      <c r="D7" s="1032"/>
      <c r="E7" s="1035"/>
      <c r="F7" s="1036"/>
      <c r="G7" s="1048"/>
      <c r="H7" s="1044"/>
      <c r="I7" s="545"/>
      <c r="J7" s="539"/>
      <c r="K7" s="539"/>
      <c r="L7" s="539"/>
      <c r="M7" s="539"/>
      <c r="N7" s="539"/>
      <c r="O7" s="539"/>
      <c r="P7" s="539"/>
      <c r="Q7" s="539"/>
      <c r="R7" s="539"/>
      <c r="S7" s="539"/>
    </row>
    <row r="8" spans="1:19" ht="13.5" thickBot="1">
      <c r="A8" s="1050"/>
      <c r="B8" s="1032"/>
      <c r="C8" s="1051"/>
      <c r="D8" s="1032"/>
      <c r="E8" s="1037"/>
      <c r="F8" s="1038"/>
      <c r="G8" s="1048"/>
      <c r="H8" s="1044"/>
      <c r="I8" s="545"/>
      <c r="J8" s="539"/>
      <c r="K8" s="539"/>
      <c r="L8" s="539"/>
      <c r="M8" s="539"/>
      <c r="N8" s="539"/>
      <c r="O8" s="539"/>
      <c r="P8" s="539"/>
      <c r="Q8" s="539"/>
      <c r="R8" s="539"/>
      <c r="S8" s="539"/>
    </row>
    <row r="9" spans="1:19" ht="19.5" customHeight="1">
      <c r="A9" s="1050"/>
      <c r="B9" s="1032"/>
      <c r="C9" s="1051"/>
      <c r="D9" s="1032"/>
      <c r="E9" s="871" t="s">
        <v>96</v>
      </c>
      <c r="F9" s="871" t="s">
        <v>47</v>
      </c>
      <c r="G9" s="1048"/>
      <c r="H9" s="1044"/>
      <c r="I9" s="545"/>
      <c r="J9" s="539"/>
      <c r="K9" s="539"/>
      <c r="L9" s="539"/>
      <c r="M9" s="539"/>
      <c r="N9" s="539"/>
      <c r="O9" s="539"/>
      <c r="P9" s="539"/>
      <c r="Q9" s="539"/>
      <c r="R9" s="539"/>
      <c r="S9" s="539"/>
    </row>
    <row r="10" spans="1:19" ht="10.5" customHeight="1">
      <c r="A10" s="872" t="s">
        <v>382</v>
      </c>
      <c r="B10" s="873">
        <v>2</v>
      </c>
      <c r="C10" s="874">
        <v>3</v>
      </c>
      <c r="D10" s="873">
        <v>4</v>
      </c>
      <c r="E10" s="1022">
        <v>5</v>
      </c>
      <c r="F10" s="1023"/>
      <c r="G10" s="875">
        <v>6</v>
      </c>
      <c r="H10" s="876"/>
      <c r="I10" s="545"/>
      <c r="J10" s="539"/>
      <c r="K10" s="539"/>
      <c r="L10" s="539"/>
      <c r="M10" s="539"/>
      <c r="N10" s="539"/>
      <c r="O10" s="539"/>
      <c r="P10" s="539"/>
      <c r="Q10" s="539"/>
      <c r="R10" s="539"/>
      <c r="S10" s="539"/>
    </row>
    <row r="11" spans="1:19" ht="14.25" customHeight="1">
      <c r="A11" s="546" t="s">
        <v>5</v>
      </c>
      <c r="B11" s="547" t="s">
        <v>383</v>
      </c>
      <c r="C11" s="548">
        <v>14489</v>
      </c>
      <c r="D11" s="549" t="s">
        <v>384</v>
      </c>
      <c r="E11" s="550">
        <v>10000</v>
      </c>
      <c r="F11" s="551">
        <v>9744.21</v>
      </c>
      <c r="G11" s="552">
        <v>92109</v>
      </c>
      <c r="H11" s="553">
        <v>6050</v>
      </c>
      <c r="I11" s="554"/>
      <c r="J11" s="539"/>
      <c r="K11" s="539"/>
      <c r="L11" s="539"/>
      <c r="M11" s="539"/>
      <c r="N11" s="539"/>
      <c r="O11" s="539"/>
      <c r="P11" s="539"/>
      <c r="Q11" s="539"/>
      <c r="R11" s="539"/>
      <c r="S11" s="539"/>
    </row>
    <row r="12" spans="1:19" ht="13.5" customHeight="1">
      <c r="A12" s="546"/>
      <c r="B12" s="547"/>
      <c r="C12" s="548"/>
      <c r="D12" s="549" t="s">
        <v>385</v>
      </c>
      <c r="E12" s="550">
        <v>1000</v>
      </c>
      <c r="F12" s="551">
        <v>0</v>
      </c>
      <c r="G12" s="552">
        <v>92109</v>
      </c>
      <c r="H12" s="553">
        <v>4210</v>
      </c>
      <c r="I12" s="554"/>
      <c r="J12" s="539"/>
      <c r="K12" s="539"/>
      <c r="L12" s="539"/>
      <c r="M12" s="539"/>
      <c r="N12" s="539"/>
      <c r="O12" s="539"/>
      <c r="P12" s="539"/>
      <c r="Q12" s="539"/>
      <c r="R12" s="539"/>
      <c r="S12" s="539"/>
    </row>
    <row r="13" spans="1:19" ht="13.5" customHeight="1">
      <c r="A13" s="546"/>
      <c r="B13" s="547"/>
      <c r="C13" s="548"/>
      <c r="D13" s="549" t="s">
        <v>386</v>
      </c>
      <c r="E13" s="550">
        <v>600</v>
      </c>
      <c r="F13" s="551">
        <v>0</v>
      </c>
      <c r="G13" s="552">
        <v>90003</v>
      </c>
      <c r="H13" s="553">
        <v>4170</v>
      </c>
      <c r="I13" s="554"/>
      <c r="J13" s="539"/>
      <c r="K13" s="539"/>
      <c r="L13" s="539"/>
      <c r="M13" s="539"/>
      <c r="N13" s="539"/>
      <c r="O13" s="539"/>
      <c r="P13" s="539"/>
      <c r="Q13" s="539"/>
      <c r="R13" s="539"/>
      <c r="S13" s="539"/>
    </row>
    <row r="14" spans="1:19" ht="15.75" customHeight="1">
      <c r="A14" s="546"/>
      <c r="B14" s="547"/>
      <c r="C14" s="548"/>
      <c r="D14" s="549" t="s">
        <v>387</v>
      </c>
      <c r="E14" s="550">
        <v>200</v>
      </c>
      <c r="F14" s="551">
        <v>92</v>
      </c>
      <c r="G14" s="552">
        <v>90003</v>
      </c>
      <c r="H14" s="553">
        <v>4210</v>
      </c>
      <c r="I14" s="554"/>
      <c r="J14" s="539"/>
      <c r="K14" s="539"/>
      <c r="L14" s="539"/>
      <c r="M14" s="539"/>
      <c r="N14" s="539"/>
      <c r="O14" s="539"/>
      <c r="P14" s="539"/>
      <c r="Q14" s="539"/>
      <c r="R14" s="539"/>
      <c r="S14" s="539"/>
    </row>
    <row r="15" spans="1:19" ht="13.5" customHeight="1">
      <c r="A15" s="546"/>
      <c r="B15" s="547"/>
      <c r="C15" s="548"/>
      <c r="D15" s="549" t="s">
        <v>388</v>
      </c>
      <c r="E15" s="550">
        <v>200</v>
      </c>
      <c r="F15" s="551">
        <v>0</v>
      </c>
      <c r="G15" s="552">
        <v>92109</v>
      </c>
      <c r="H15" s="553">
        <v>4210</v>
      </c>
      <c r="I15" s="554"/>
      <c r="J15" s="539"/>
      <c r="K15" s="539"/>
      <c r="L15" s="539"/>
      <c r="M15" s="539"/>
      <c r="N15" s="539"/>
      <c r="O15" s="539"/>
      <c r="P15" s="539"/>
      <c r="Q15" s="539"/>
      <c r="R15" s="539"/>
      <c r="S15" s="539"/>
    </row>
    <row r="16" spans="1:19" ht="13.5" customHeight="1">
      <c r="A16" s="546"/>
      <c r="B16" s="547"/>
      <c r="C16" s="548"/>
      <c r="D16" s="549" t="s">
        <v>389</v>
      </c>
      <c r="E16" s="550">
        <v>500</v>
      </c>
      <c r="F16" s="551">
        <v>499.16</v>
      </c>
      <c r="G16" s="552">
        <v>92109</v>
      </c>
      <c r="H16" s="553">
        <v>4210</v>
      </c>
      <c r="I16" s="554"/>
      <c r="J16" s="539"/>
      <c r="K16" s="539"/>
      <c r="L16" s="539"/>
      <c r="M16" s="539"/>
      <c r="N16" s="539"/>
      <c r="O16" s="539"/>
      <c r="P16" s="539"/>
      <c r="Q16" s="539"/>
      <c r="R16" s="539"/>
      <c r="S16" s="539"/>
    </row>
    <row r="17" spans="1:19" ht="14.25" customHeight="1">
      <c r="A17" s="546"/>
      <c r="B17" s="547"/>
      <c r="C17" s="548"/>
      <c r="D17" s="549" t="s">
        <v>390</v>
      </c>
      <c r="E17" s="550">
        <v>800</v>
      </c>
      <c r="F17" s="551">
        <v>685</v>
      </c>
      <c r="G17" s="552">
        <v>92109</v>
      </c>
      <c r="H17" s="553">
        <v>4170</v>
      </c>
      <c r="I17" s="554"/>
      <c r="J17" s="539"/>
      <c r="K17" s="539"/>
      <c r="L17" s="539"/>
      <c r="M17" s="539"/>
      <c r="N17" s="539"/>
      <c r="O17" s="539"/>
      <c r="P17" s="539"/>
      <c r="Q17" s="539"/>
      <c r="R17" s="539"/>
      <c r="S17" s="539"/>
    </row>
    <row r="18" spans="1:19" ht="14.25" customHeight="1">
      <c r="A18" s="546"/>
      <c r="B18" s="547"/>
      <c r="C18" s="548"/>
      <c r="D18" s="549" t="s">
        <v>391</v>
      </c>
      <c r="E18" s="550">
        <v>500</v>
      </c>
      <c r="F18" s="551">
        <v>499.6</v>
      </c>
      <c r="G18" s="552">
        <v>92109</v>
      </c>
      <c r="H18" s="553">
        <v>4210</v>
      </c>
      <c r="I18" s="554"/>
      <c r="J18" s="539"/>
      <c r="K18" s="539"/>
      <c r="L18" s="539"/>
      <c r="M18" s="539"/>
      <c r="N18" s="539"/>
      <c r="O18" s="539"/>
      <c r="P18" s="539"/>
      <c r="Q18" s="539"/>
      <c r="R18" s="539"/>
      <c r="S18" s="539"/>
    </row>
    <row r="19" spans="1:19" ht="25.5">
      <c r="A19" s="546"/>
      <c r="B19" s="547"/>
      <c r="C19" s="548"/>
      <c r="D19" s="555" t="s">
        <v>392</v>
      </c>
      <c r="E19" s="550">
        <v>500</v>
      </c>
      <c r="F19" s="551">
        <v>0</v>
      </c>
      <c r="G19" s="552">
        <v>92109</v>
      </c>
      <c r="H19" s="553">
        <v>4300</v>
      </c>
      <c r="I19" s="554"/>
      <c r="J19" s="539"/>
      <c r="K19" s="539"/>
      <c r="L19" s="539"/>
      <c r="M19" s="539"/>
      <c r="N19" s="539"/>
      <c r="O19" s="539"/>
      <c r="P19" s="539"/>
      <c r="Q19" s="539"/>
      <c r="R19" s="539"/>
      <c r="S19" s="539"/>
    </row>
    <row r="20" spans="1:19" ht="14.25" customHeight="1">
      <c r="A20" s="546"/>
      <c r="B20" s="547"/>
      <c r="C20" s="548"/>
      <c r="D20" s="549" t="s">
        <v>393</v>
      </c>
      <c r="E20" s="550">
        <v>189</v>
      </c>
      <c r="F20" s="551">
        <v>0</v>
      </c>
      <c r="G20" s="552">
        <v>92109</v>
      </c>
      <c r="H20" s="553">
        <v>4210</v>
      </c>
      <c r="I20" s="554"/>
      <c r="J20" s="539"/>
      <c r="K20" s="539"/>
      <c r="L20" s="539"/>
      <c r="M20" s="539"/>
      <c r="N20" s="539"/>
      <c r="O20" s="539"/>
      <c r="P20" s="539"/>
      <c r="Q20" s="539"/>
      <c r="R20" s="539"/>
      <c r="S20" s="539"/>
    </row>
    <row r="21" spans="1:19" ht="13.5" thickBot="1">
      <c r="A21" s="556"/>
      <c r="B21" s="557"/>
      <c r="C21" s="558"/>
      <c r="D21" s="559" t="s">
        <v>394</v>
      </c>
      <c r="E21" s="560">
        <f>SUM(E11:E20)</f>
        <v>14489</v>
      </c>
      <c r="F21" s="561">
        <f>SUM(F11:F20)</f>
        <v>11519.97</v>
      </c>
      <c r="G21" s="562"/>
      <c r="H21" s="563"/>
      <c r="I21" s="564"/>
      <c r="J21" s="539"/>
      <c r="K21" s="539"/>
      <c r="L21" s="539"/>
      <c r="M21" s="539"/>
      <c r="N21" s="539"/>
      <c r="O21" s="539"/>
      <c r="P21" s="539"/>
      <c r="Q21" s="539"/>
      <c r="R21" s="539"/>
      <c r="S21" s="539"/>
    </row>
    <row r="22" spans="1:19" ht="14.25" customHeight="1">
      <c r="A22" s="565" t="s">
        <v>6</v>
      </c>
      <c r="B22" s="566" t="s">
        <v>395</v>
      </c>
      <c r="C22" s="548">
        <v>16613</v>
      </c>
      <c r="D22" s="567" t="s">
        <v>396</v>
      </c>
      <c r="E22" s="550">
        <v>2000</v>
      </c>
      <c r="F22" s="551">
        <v>0</v>
      </c>
      <c r="G22" s="552">
        <v>90003</v>
      </c>
      <c r="H22" s="553">
        <v>4170</v>
      </c>
      <c r="I22" s="554"/>
      <c r="J22" s="539"/>
      <c r="K22" s="539"/>
      <c r="L22" s="539"/>
      <c r="M22" s="539"/>
      <c r="N22" s="539"/>
      <c r="O22" s="539"/>
      <c r="P22" s="539"/>
      <c r="Q22" s="539"/>
      <c r="R22" s="539"/>
      <c r="S22" s="539"/>
    </row>
    <row r="23" spans="1:19" ht="14.25" customHeight="1">
      <c r="A23" s="565"/>
      <c r="B23" s="568"/>
      <c r="C23" s="569"/>
      <c r="D23" s="567" t="s">
        <v>397</v>
      </c>
      <c r="E23" s="550">
        <v>1500</v>
      </c>
      <c r="F23" s="551">
        <v>547.64</v>
      </c>
      <c r="G23" s="552">
        <v>90003</v>
      </c>
      <c r="H23" s="553">
        <v>4210</v>
      </c>
      <c r="I23" s="554"/>
      <c r="J23" s="539"/>
      <c r="K23" s="539"/>
      <c r="L23" s="539"/>
      <c r="M23" s="539"/>
      <c r="N23" s="539"/>
      <c r="O23" s="539"/>
      <c r="P23" s="539"/>
      <c r="Q23" s="539"/>
      <c r="R23" s="539"/>
      <c r="S23" s="539"/>
    </row>
    <row r="24" spans="1:19" ht="12.75">
      <c r="A24" s="565"/>
      <c r="B24" s="568"/>
      <c r="C24" s="569"/>
      <c r="D24" s="567" t="s">
        <v>398</v>
      </c>
      <c r="E24" s="550">
        <v>1800</v>
      </c>
      <c r="F24" s="551">
        <v>1800</v>
      </c>
      <c r="G24" s="552">
        <v>90003</v>
      </c>
      <c r="H24" s="553">
        <v>4210</v>
      </c>
      <c r="I24" s="554"/>
      <c r="J24" s="539"/>
      <c r="K24" s="539"/>
      <c r="L24" s="539"/>
      <c r="M24" s="539"/>
      <c r="N24" s="539"/>
      <c r="O24" s="539"/>
      <c r="P24" s="539"/>
      <c r="Q24" s="539"/>
      <c r="R24" s="539"/>
      <c r="S24" s="539"/>
    </row>
    <row r="25" spans="1:19" ht="12.75">
      <c r="A25" s="565"/>
      <c r="B25" s="568"/>
      <c r="C25" s="569"/>
      <c r="D25" s="567" t="s">
        <v>399</v>
      </c>
      <c r="E25" s="550">
        <v>2000</v>
      </c>
      <c r="F25" s="551">
        <v>498.83</v>
      </c>
      <c r="G25" s="552">
        <v>92109</v>
      </c>
      <c r="H25" s="553">
        <v>4210</v>
      </c>
      <c r="I25" s="554"/>
      <c r="J25" s="539"/>
      <c r="K25" s="539"/>
      <c r="L25" s="539"/>
      <c r="M25" s="539"/>
      <c r="N25" s="539"/>
      <c r="O25" s="539"/>
      <c r="P25" s="539"/>
      <c r="Q25" s="539"/>
      <c r="R25" s="539"/>
      <c r="S25" s="539"/>
    </row>
    <row r="26" spans="1:19" ht="13.5" customHeight="1">
      <c r="A26" s="565"/>
      <c r="B26" s="568"/>
      <c r="C26" s="569"/>
      <c r="D26" s="567" t="s">
        <v>400</v>
      </c>
      <c r="E26" s="550">
        <v>2000</v>
      </c>
      <c r="F26" s="551">
        <v>2000.01</v>
      </c>
      <c r="G26" s="552">
        <v>92601</v>
      </c>
      <c r="H26" s="553">
        <v>4210</v>
      </c>
      <c r="I26" s="554"/>
      <c r="J26" s="539"/>
      <c r="K26" s="539"/>
      <c r="L26" s="539"/>
      <c r="M26" s="539"/>
      <c r="N26" s="539"/>
      <c r="O26" s="539"/>
      <c r="P26" s="539"/>
      <c r="Q26" s="539"/>
      <c r="R26" s="539"/>
      <c r="S26" s="539"/>
    </row>
    <row r="27" spans="1:19" ht="14.25" customHeight="1">
      <c r="A27" s="565"/>
      <c r="B27" s="568"/>
      <c r="C27" s="569"/>
      <c r="D27" s="567" t="s">
        <v>401</v>
      </c>
      <c r="E27" s="550">
        <v>1500</v>
      </c>
      <c r="F27" s="551">
        <v>0</v>
      </c>
      <c r="G27" s="552">
        <v>90015</v>
      </c>
      <c r="H27" s="553">
        <v>6050</v>
      </c>
      <c r="I27" s="554"/>
      <c r="J27" s="539"/>
      <c r="K27" s="539"/>
      <c r="L27" s="539"/>
      <c r="M27" s="539"/>
      <c r="N27" s="539"/>
      <c r="O27" s="539"/>
      <c r="P27" s="539"/>
      <c r="Q27" s="539"/>
      <c r="R27" s="539"/>
      <c r="S27" s="539"/>
    </row>
    <row r="28" spans="1:19" ht="12.75">
      <c r="A28" s="565"/>
      <c r="B28" s="568"/>
      <c r="C28" s="569"/>
      <c r="D28" s="567" t="s">
        <v>402</v>
      </c>
      <c r="E28" s="550">
        <v>5813</v>
      </c>
      <c r="F28" s="551">
        <v>0</v>
      </c>
      <c r="G28" s="552">
        <v>90095</v>
      </c>
      <c r="H28" s="553">
        <v>4300</v>
      </c>
      <c r="I28" s="554"/>
      <c r="J28" s="539"/>
      <c r="K28" s="539"/>
      <c r="L28" s="539"/>
      <c r="M28" s="539"/>
      <c r="N28" s="539"/>
      <c r="O28" s="539"/>
      <c r="P28" s="539"/>
      <c r="Q28" s="539"/>
      <c r="R28" s="539"/>
      <c r="S28" s="539"/>
    </row>
    <row r="29" spans="1:19" ht="13.5" thickBot="1">
      <c r="A29" s="570"/>
      <c r="B29" s="571"/>
      <c r="C29" s="572"/>
      <c r="D29" s="573" t="s">
        <v>394</v>
      </c>
      <c r="E29" s="560">
        <f>SUM(E22:E28)</f>
        <v>16613</v>
      </c>
      <c r="F29" s="561">
        <f>SUM(F22:F28)</f>
        <v>4846.48</v>
      </c>
      <c r="G29" s="562"/>
      <c r="H29" s="563"/>
      <c r="I29" s="564"/>
      <c r="J29" s="539"/>
      <c r="K29" s="539"/>
      <c r="L29" s="539"/>
      <c r="M29" s="539"/>
      <c r="N29" s="539"/>
      <c r="O29" s="539"/>
      <c r="P29" s="539"/>
      <c r="Q29" s="539"/>
      <c r="R29" s="539"/>
      <c r="S29" s="539"/>
    </row>
    <row r="30" spans="1:19" ht="12.75">
      <c r="A30" s="565" t="s">
        <v>7</v>
      </c>
      <c r="B30" s="566" t="s">
        <v>403</v>
      </c>
      <c r="C30" s="548">
        <v>16087</v>
      </c>
      <c r="D30" s="567" t="s">
        <v>404</v>
      </c>
      <c r="E30" s="550">
        <v>7800</v>
      </c>
      <c r="F30" s="551">
        <v>7800</v>
      </c>
      <c r="G30" s="552">
        <v>90003</v>
      </c>
      <c r="H30" s="553">
        <v>6060</v>
      </c>
      <c r="I30" s="554"/>
      <c r="J30" s="539"/>
      <c r="K30" s="539"/>
      <c r="L30" s="539"/>
      <c r="M30" s="539"/>
      <c r="N30" s="539"/>
      <c r="O30" s="539"/>
      <c r="P30" s="539"/>
      <c r="Q30" s="539"/>
      <c r="R30" s="539"/>
      <c r="S30" s="539"/>
    </row>
    <row r="31" spans="1:19" ht="12.75">
      <c r="A31" s="565"/>
      <c r="B31" s="566"/>
      <c r="C31" s="548"/>
      <c r="D31" s="567" t="s">
        <v>405</v>
      </c>
      <c r="E31" s="550">
        <v>4387</v>
      </c>
      <c r="F31" s="551">
        <v>531.78</v>
      </c>
      <c r="G31" s="552">
        <v>90003</v>
      </c>
      <c r="H31" s="553">
        <v>4210</v>
      </c>
      <c r="I31" s="554"/>
      <c r="J31" s="539"/>
      <c r="K31" s="539"/>
      <c r="L31" s="539"/>
      <c r="M31" s="539"/>
      <c r="N31" s="539"/>
      <c r="O31" s="539"/>
      <c r="P31" s="539"/>
      <c r="Q31" s="539"/>
      <c r="R31" s="539"/>
      <c r="S31" s="539"/>
    </row>
    <row r="32" spans="1:19" ht="12.75">
      <c r="A32" s="565"/>
      <c r="B32" s="566"/>
      <c r="C32" s="548"/>
      <c r="D32" s="567" t="s">
        <v>406</v>
      </c>
      <c r="E32" s="550">
        <v>2200</v>
      </c>
      <c r="F32" s="551">
        <v>0</v>
      </c>
      <c r="G32" s="552">
        <v>90003</v>
      </c>
      <c r="H32" s="553">
        <v>4170</v>
      </c>
      <c r="I32" s="554"/>
      <c r="J32" s="539"/>
      <c r="K32" s="539"/>
      <c r="L32" s="539"/>
      <c r="M32" s="539"/>
      <c r="N32" s="539"/>
      <c r="O32" s="539"/>
      <c r="P32" s="539"/>
      <c r="Q32" s="539"/>
      <c r="R32" s="539"/>
      <c r="S32" s="539"/>
    </row>
    <row r="33" spans="1:19" ht="12.75">
      <c r="A33" s="565"/>
      <c r="B33" s="566"/>
      <c r="C33" s="548"/>
      <c r="D33" s="567" t="s">
        <v>407</v>
      </c>
      <c r="E33" s="550">
        <v>400</v>
      </c>
      <c r="F33" s="551">
        <v>0</v>
      </c>
      <c r="G33" s="552">
        <v>90003</v>
      </c>
      <c r="H33" s="553">
        <v>4300</v>
      </c>
      <c r="I33" s="554"/>
      <c r="J33" s="539"/>
      <c r="K33" s="539"/>
      <c r="L33" s="539"/>
      <c r="M33" s="539"/>
      <c r="N33" s="539"/>
      <c r="O33" s="539"/>
      <c r="P33" s="539"/>
      <c r="Q33" s="539"/>
      <c r="R33" s="539"/>
      <c r="S33" s="539"/>
    </row>
    <row r="34" spans="1:19" ht="12.75">
      <c r="A34" s="565"/>
      <c r="B34" s="566"/>
      <c r="C34" s="548"/>
      <c r="D34" s="567" t="s">
        <v>408</v>
      </c>
      <c r="E34" s="550">
        <v>300</v>
      </c>
      <c r="F34" s="551">
        <v>0</v>
      </c>
      <c r="G34" s="552">
        <v>92109</v>
      </c>
      <c r="H34" s="553">
        <v>4300</v>
      </c>
      <c r="I34" s="554"/>
      <c r="J34" s="539"/>
      <c r="K34" s="539"/>
      <c r="L34" s="539"/>
      <c r="M34" s="539"/>
      <c r="N34" s="539"/>
      <c r="O34" s="539"/>
      <c r="P34" s="539"/>
      <c r="Q34" s="539"/>
      <c r="R34" s="539"/>
      <c r="S34" s="539"/>
    </row>
    <row r="35" spans="1:19" ht="12.75">
      <c r="A35" s="565"/>
      <c r="B35" s="568"/>
      <c r="C35" s="574"/>
      <c r="D35" s="575" t="s">
        <v>409</v>
      </c>
      <c r="E35" s="550">
        <v>1000</v>
      </c>
      <c r="F35" s="551">
        <v>347.7</v>
      </c>
      <c r="G35" s="552">
        <v>92109</v>
      </c>
      <c r="H35" s="553">
        <v>4210</v>
      </c>
      <c r="I35" s="554"/>
      <c r="J35" s="539"/>
      <c r="K35" s="539"/>
      <c r="L35" s="539"/>
      <c r="M35" s="539"/>
      <c r="N35" s="539"/>
      <c r="O35" s="539"/>
      <c r="P35" s="539"/>
      <c r="Q35" s="539"/>
      <c r="R35" s="539"/>
      <c r="S35" s="539"/>
    </row>
    <row r="36" spans="1:19" ht="13.5" thickBot="1">
      <c r="A36" s="570"/>
      <c r="B36" s="571"/>
      <c r="C36" s="571"/>
      <c r="D36" s="573" t="s">
        <v>394</v>
      </c>
      <c r="E36" s="576">
        <f>SUM(E30:E35)</f>
        <v>16087</v>
      </c>
      <c r="F36" s="577">
        <f>SUM(F30:F35)</f>
        <v>8679.480000000001</v>
      </c>
      <c r="G36" s="578"/>
      <c r="H36" s="579"/>
      <c r="I36" s="564"/>
      <c r="J36" s="539"/>
      <c r="K36" s="539"/>
      <c r="L36" s="539"/>
      <c r="M36" s="539"/>
      <c r="N36" s="539"/>
      <c r="O36" s="539"/>
      <c r="P36" s="539"/>
      <c r="Q36" s="539"/>
      <c r="R36" s="539"/>
      <c r="S36" s="539"/>
    </row>
    <row r="37" spans="1:19" ht="12.75">
      <c r="A37" s="565">
        <v>4</v>
      </c>
      <c r="B37" s="566" t="s">
        <v>410</v>
      </c>
      <c r="C37" s="580">
        <v>17707</v>
      </c>
      <c r="D37" s="567" t="s">
        <v>411</v>
      </c>
      <c r="E37" s="550">
        <v>10000</v>
      </c>
      <c r="F37" s="551">
        <v>0</v>
      </c>
      <c r="G37" s="552">
        <v>90095</v>
      </c>
      <c r="H37" s="553">
        <v>6060</v>
      </c>
      <c r="I37" s="554"/>
      <c r="J37" s="539"/>
      <c r="K37" s="539"/>
      <c r="L37" s="539"/>
      <c r="M37" s="539"/>
      <c r="N37" s="539"/>
      <c r="O37" s="539"/>
      <c r="P37" s="539"/>
      <c r="Q37" s="539"/>
      <c r="R37" s="539"/>
      <c r="S37" s="539"/>
    </row>
    <row r="38" spans="1:19" ht="12.75">
      <c r="A38" s="565"/>
      <c r="B38" s="566"/>
      <c r="C38" s="581"/>
      <c r="D38" s="567" t="s">
        <v>412</v>
      </c>
      <c r="E38" s="550">
        <v>3500</v>
      </c>
      <c r="F38" s="551">
        <v>469.74</v>
      </c>
      <c r="G38" s="552">
        <v>92109</v>
      </c>
      <c r="H38" s="553">
        <v>4210</v>
      </c>
      <c r="I38" s="554"/>
      <c r="J38" s="539"/>
      <c r="K38" s="539"/>
      <c r="L38" s="539"/>
      <c r="M38" s="539"/>
      <c r="N38" s="539"/>
      <c r="O38" s="539"/>
      <c r="P38" s="539"/>
      <c r="Q38" s="539"/>
      <c r="R38" s="539"/>
      <c r="S38" s="539"/>
    </row>
    <row r="39" spans="1:19" ht="12.75">
      <c r="A39" s="565"/>
      <c r="B39" s="566"/>
      <c r="C39" s="580"/>
      <c r="D39" s="567" t="s">
        <v>413</v>
      </c>
      <c r="E39" s="550">
        <v>507</v>
      </c>
      <c r="F39" s="551">
        <v>0</v>
      </c>
      <c r="G39" s="552">
        <v>90003</v>
      </c>
      <c r="H39" s="553">
        <v>4210</v>
      </c>
      <c r="I39" s="554"/>
      <c r="J39" s="539"/>
      <c r="K39" s="539"/>
      <c r="L39" s="539"/>
      <c r="M39" s="539"/>
      <c r="N39" s="539"/>
      <c r="O39" s="539"/>
      <c r="P39" s="539"/>
      <c r="Q39" s="539"/>
      <c r="R39" s="539"/>
      <c r="S39" s="539"/>
    </row>
    <row r="40" spans="1:19" ht="12.75">
      <c r="A40" s="565"/>
      <c r="B40" s="566"/>
      <c r="C40" s="580"/>
      <c r="D40" s="567" t="s">
        <v>414</v>
      </c>
      <c r="E40" s="550">
        <v>1000</v>
      </c>
      <c r="F40" s="551">
        <v>183</v>
      </c>
      <c r="G40" s="552">
        <v>90003</v>
      </c>
      <c r="H40" s="553">
        <v>4210</v>
      </c>
      <c r="I40" s="554"/>
      <c r="J40" s="539"/>
      <c r="K40" s="539"/>
      <c r="L40" s="539"/>
      <c r="M40" s="539"/>
      <c r="N40" s="539"/>
      <c r="O40" s="539"/>
      <c r="P40" s="539"/>
      <c r="Q40" s="539"/>
      <c r="R40" s="539"/>
      <c r="S40" s="539"/>
    </row>
    <row r="41" spans="1:19" ht="25.5">
      <c r="A41" s="565"/>
      <c r="B41" s="566"/>
      <c r="C41" s="580"/>
      <c r="D41" s="575" t="s">
        <v>415</v>
      </c>
      <c r="E41" s="550">
        <v>1200</v>
      </c>
      <c r="F41" s="551">
        <v>1197.6</v>
      </c>
      <c r="G41" s="552">
        <v>92109</v>
      </c>
      <c r="H41" s="553">
        <v>4210</v>
      </c>
      <c r="I41" s="554"/>
      <c r="J41" s="539"/>
      <c r="K41" s="539"/>
      <c r="L41" s="539"/>
      <c r="M41" s="539"/>
      <c r="N41" s="539"/>
      <c r="O41" s="539"/>
      <c r="P41" s="539"/>
      <c r="Q41" s="539"/>
      <c r="R41" s="539"/>
      <c r="S41" s="539"/>
    </row>
    <row r="42" spans="1:19" ht="12.75">
      <c r="A42" s="565"/>
      <c r="B42" s="566"/>
      <c r="C42" s="580"/>
      <c r="D42" s="567" t="s">
        <v>416</v>
      </c>
      <c r="E42" s="550">
        <v>1500</v>
      </c>
      <c r="F42" s="551">
        <v>384.15</v>
      </c>
      <c r="G42" s="552">
        <v>92109</v>
      </c>
      <c r="H42" s="553">
        <v>4210</v>
      </c>
      <c r="I42" s="554"/>
      <c r="J42" s="539"/>
      <c r="K42" s="539"/>
      <c r="L42" s="539"/>
      <c r="M42" s="539"/>
      <c r="N42" s="539"/>
      <c r="O42" s="539"/>
      <c r="P42" s="539"/>
      <c r="Q42" s="539"/>
      <c r="R42" s="539"/>
      <c r="S42" s="539"/>
    </row>
    <row r="43" spans="1:19" ht="13.5" thickBot="1">
      <c r="A43" s="582"/>
      <c r="B43" s="571"/>
      <c r="C43" s="583"/>
      <c r="D43" s="573" t="s">
        <v>38</v>
      </c>
      <c r="E43" s="576">
        <f>SUM(E37:E42)</f>
        <v>17707</v>
      </c>
      <c r="F43" s="577">
        <f>SUM(F37:F42)</f>
        <v>2234.49</v>
      </c>
      <c r="G43" s="578"/>
      <c r="H43" s="579"/>
      <c r="I43" s="584"/>
      <c r="J43" s="539"/>
      <c r="K43" s="539"/>
      <c r="L43" s="539"/>
      <c r="M43" s="539"/>
      <c r="N43" s="539"/>
      <c r="O43" s="539"/>
      <c r="P43" s="539"/>
      <c r="Q43" s="539"/>
      <c r="R43" s="539"/>
      <c r="S43" s="539"/>
    </row>
    <row r="44" spans="1:19" ht="12.75">
      <c r="A44" s="565" t="s">
        <v>9</v>
      </c>
      <c r="B44" s="566" t="s">
        <v>417</v>
      </c>
      <c r="C44" s="580">
        <v>17896</v>
      </c>
      <c r="D44" s="567" t="s">
        <v>418</v>
      </c>
      <c r="E44" s="550">
        <v>6100</v>
      </c>
      <c r="F44" s="551">
        <v>6100</v>
      </c>
      <c r="G44" s="552">
        <v>90003</v>
      </c>
      <c r="H44" s="553">
        <v>6060</v>
      </c>
      <c r="I44" s="554"/>
      <c r="J44" s="539"/>
      <c r="K44" s="539"/>
      <c r="L44" s="539"/>
      <c r="M44" s="539"/>
      <c r="N44" s="539"/>
      <c r="O44" s="539"/>
      <c r="P44" s="539"/>
      <c r="Q44" s="539"/>
      <c r="R44" s="539"/>
      <c r="S44" s="539"/>
    </row>
    <row r="45" spans="1:19" ht="12.75" customHeight="1">
      <c r="A45" s="565"/>
      <c r="B45" s="568"/>
      <c r="C45" s="581"/>
      <c r="D45" s="567" t="s">
        <v>419</v>
      </c>
      <c r="E45" s="550">
        <v>5400</v>
      </c>
      <c r="F45" s="551">
        <v>0</v>
      </c>
      <c r="G45" s="552">
        <v>92601</v>
      </c>
      <c r="H45" s="553">
        <v>4270</v>
      </c>
      <c r="I45" s="554"/>
      <c r="J45" s="539"/>
      <c r="K45" s="539"/>
      <c r="L45" s="539"/>
      <c r="M45" s="539"/>
      <c r="N45" s="539"/>
      <c r="O45" s="539"/>
      <c r="P45" s="539"/>
      <c r="Q45" s="539"/>
      <c r="R45" s="539"/>
      <c r="S45" s="539"/>
    </row>
    <row r="46" spans="1:19" ht="12.75" customHeight="1">
      <c r="A46" s="565"/>
      <c r="B46" s="568"/>
      <c r="C46" s="580"/>
      <c r="D46" s="567" t="s">
        <v>420</v>
      </c>
      <c r="E46" s="550">
        <v>1100</v>
      </c>
      <c r="F46" s="551">
        <v>602.34</v>
      </c>
      <c r="G46" s="552">
        <v>90003</v>
      </c>
      <c r="H46" s="553">
        <v>4210</v>
      </c>
      <c r="I46" s="554"/>
      <c r="J46" s="539"/>
      <c r="K46" s="539"/>
      <c r="L46" s="539"/>
      <c r="M46" s="539"/>
      <c r="N46" s="539"/>
      <c r="O46" s="539"/>
      <c r="P46" s="539"/>
      <c r="Q46" s="539"/>
      <c r="R46" s="539"/>
      <c r="S46" s="539"/>
    </row>
    <row r="47" spans="1:19" ht="12.75" customHeight="1">
      <c r="A47" s="565"/>
      <c r="B47" s="568"/>
      <c r="C47" s="580"/>
      <c r="D47" s="567" t="s">
        <v>421</v>
      </c>
      <c r="E47" s="550">
        <v>2000</v>
      </c>
      <c r="F47" s="551">
        <v>0</v>
      </c>
      <c r="G47" s="552">
        <v>90003</v>
      </c>
      <c r="H47" s="553">
        <v>4170</v>
      </c>
      <c r="I47" s="554"/>
      <c r="J47" s="539"/>
      <c r="K47" s="539"/>
      <c r="L47" s="539"/>
      <c r="M47" s="539"/>
      <c r="N47" s="539"/>
      <c r="O47" s="539"/>
      <c r="P47" s="539"/>
      <c r="Q47" s="539"/>
      <c r="R47" s="539"/>
      <c r="S47" s="539"/>
    </row>
    <row r="48" spans="1:19" ht="12.75" customHeight="1">
      <c r="A48" s="565"/>
      <c r="B48" s="568"/>
      <c r="C48" s="580"/>
      <c r="D48" s="567" t="s">
        <v>422</v>
      </c>
      <c r="E48" s="550">
        <v>1600</v>
      </c>
      <c r="F48" s="551">
        <v>0</v>
      </c>
      <c r="G48" s="552">
        <v>90095</v>
      </c>
      <c r="H48" s="553">
        <v>4210</v>
      </c>
      <c r="I48" s="554"/>
      <c r="J48" s="539"/>
      <c r="K48" s="539"/>
      <c r="L48" s="539"/>
      <c r="M48" s="539"/>
      <c r="N48" s="539"/>
      <c r="O48" s="539"/>
      <c r="P48" s="539"/>
      <c r="Q48" s="539"/>
      <c r="R48" s="539"/>
      <c r="S48" s="539"/>
    </row>
    <row r="49" spans="1:19" ht="12.75" customHeight="1">
      <c r="A49" s="565"/>
      <c r="B49" s="568"/>
      <c r="C49" s="580"/>
      <c r="D49" s="567" t="s">
        <v>423</v>
      </c>
      <c r="E49" s="550">
        <v>1000</v>
      </c>
      <c r="F49" s="551">
        <v>0</v>
      </c>
      <c r="G49" s="552">
        <v>92109</v>
      </c>
      <c r="H49" s="553">
        <v>4210</v>
      </c>
      <c r="I49" s="554"/>
      <c r="J49" s="539"/>
      <c r="K49" s="539"/>
      <c r="L49" s="539"/>
      <c r="M49" s="539"/>
      <c r="N49" s="539"/>
      <c r="O49" s="539"/>
      <c r="P49" s="539"/>
      <c r="Q49" s="539"/>
      <c r="R49" s="539"/>
      <c r="S49" s="539"/>
    </row>
    <row r="50" spans="1:19" ht="12.75" customHeight="1">
      <c r="A50" s="565"/>
      <c r="B50" s="568"/>
      <c r="C50" s="580"/>
      <c r="D50" s="567" t="s">
        <v>424</v>
      </c>
      <c r="E50" s="550">
        <v>696</v>
      </c>
      <c r="F50" s="551">
        <v>0</v>
      </c>
      <c r="G50" s="552">
        <v>92109</v>
      </c>
      <c r="H50" s="553">
        <v>4210</v>
      </c>
      <c r="I50" s="554"/>
      <c r="J50" s="539"/>
      <c r="K50" s="539"/>
      <c r="L50" s="539"/>
      <c r="M50" s="539"/>
      <c r="N50" s="539"/>
      <c r="O50" s="539"/>
      <c r="P50" s="539"/>
      <c r="Q50" s="539"/>
      <c r="R50" s="539"/>
      <c r="S50" s="539"/>
    </row>
    <row r="51" spans="1:19" ht="13.5" thickBot="1">
      <c r="A51" s="585"/>
      <c r="B51" s="571"/>
      <c r="C51" s="583"/>
      <c r="D51" s="573" t="s">
        <v>394</v>
      </c>
      <c r="E51" s="560">
        <f>SUM(E44:E50)</f>
        <v>17896</v>
      </c>
      <c r="F51" s="561">
        <f>SUM(F44:F50)</f>
        <v>6702.34</v>
      </c>
      <c r="G51" s="562"/>
      <c r="H51" s="563"/>
      <c r="I51" s="564"/>
      <c r="J51" s="539"/>
      <c r="K51" s="539"/>
      <c r="L51" s="539"/>
      <c r="M51" s="539"/>
      <c r="N51" s="539"/>
      <c r="O51" s="539"/>
      <c r="P51" s="539"/>
      <c r="Q51" s="539"/>
      <c r="R51" s="539"/>
      <c r="S51" s="539"/>
    </row>
    <row r="52" spans="1:19" ht="12.75">
      <c r="A52" s="565" t="s">
        <v>10</v>
      </c>
      <c r="B52" s="566" t="s">
        <v>425</v>
      </c>
      <c r="C52" s="580">
        <v>11124</v>
      </c>
      <c r="D52" s="567" t="s">
        <v>426</v>
      </c>
      <c r="E52" s="550">
        <v>4700</v>
      </c>
      <c r="F52" s="551">
        <v>4700</v>
      </c>
      <c r="G52" s="552">
        <v>90003</v>
      </c>
      <c r="H52" s="553">
        <v>6060</v>
      </c>
      <c r="I52" s="554"/>
      <c r="J52" s="539"/>
      <c r="K52" s="539"/>
      <c r="L52" s="539"/>
      <c r="M52" s="539"/>
      <c r="N52" s="539"/>
      <c r="O52" s="539"/>
      <c r="P52" s="539"/>
      <c r="Q52" s="539"/>
      <c r="R52" s="539"/>
      <c r="S52" s="539"/>
    </row>
    <row r="53" spans="1:19" ht="12.75">
      <c r="A53" s="565"/>
      <c r="B53" s="566"/>
      <c r="C53" s="580"/>
      <c r="D53" s="567" t="s">
        <v>427</v>
      </c>
      <c r="E53" s="550">
        <v>700</v>
      </c>
      <c r="F53" s="551">
        <v>274.5</v>
      </c>
      <c r="G53" s="552">
        <v>90095</v>
      </c>
      <c r="H53" s="553">
        <v>4300</v>
      </c>
      <c r="I53" s="554"/>
      <c r="J53" s="539"/>
      <c r="K53" s="539"/>
      <c r="L53" s="539"/>
      <c r="M53" s="539"/>
      <c r="N53" s="539"/>
      <c r="O53" s="539"/>
      <c r="P53" s="539"/>
      <c r="Q53" s="539"/>
      <c r="R53" s="539"/>
      <c r="S53" s="539"/>
    </row>
    <row r="54" spans="1:19" ht="12.75">
      <c r="A54" s="565"/>
      <c r="B54" s="566"/>
      <c r="C54" s="580"/>
      <c r="D54" s="567" t="s">
        <v>428</v>
      </c>
      <c r="E54" s="550">
        <v>600</v>
      </c>
      <c r="F54" s="551">
        <v>0</v>
      </c>
      <c r="G54" s="552">
        <v>92109</v>
      </c>
      <c r="H54" s="553">
        <v>4210</v>
      </c>
      <c r="I54" s="554"/>
      <c r="J54" s="539"/>
      <c r="K54" s="539"/>
      <c r="L54" s="539"/>
      <c r="M54" s="539"/>
      <c r="N54" s="539"/>
      <c r="O54" s="539"/>
      <c r="P54" s="539"/>
      <c r="Q54" s="539"/>
      <c r="R54" s="539"/>
      <c r="S54" s="539"/>
    </row>
    <row r="55" spans="1:19" ht="25.5">
      <c r="A55" s="565"/>
      <c r="B55" s="566"/>
      <c r="C55" s="580"/>
      <c r="D55" s="575" t="s">
        <v>429</v>
      </c>
      <c r="E55" s="550">
        <v>400</v>
      </c>
      <c r="F55" s="551">
        <v>0</v>
      </c>
      <c r="G55" s="552">
        <v>92109</v>
      </c>
      <c r="H55" s="553">
        <v>4300</v>
      </c>
      <c r="I55" s="554"/>
      <c r="J55" s="539"/>
      <c r="K55" s="539"/>
      <c r="L55" s="539"/>
      <c r="M55" s="539"/>
      <c r="N55" s="539"/>
      <c r="O55" s="539"/>
      <c r="P55" s="539"/>
      <c r="Q55" s="539"/>
      <c r="R55" s="539"/>
      <c r="S55" s="539"/>
    </row>
    <row r="56" spans="1:19" ht="12.75">
      <c r="A56" s="565"/>
      <c r="B56" s="566"/>
      <c r="C56" s="580"/>
      <c r="D56" s="567" t="s">
        <v>430</v>
      </c>
      <c r="E56" s="550">
        <v>700</v>
      </c>
      <c r="F56" s="551">
        <v>418.04</v>
      </c>
      <c r="G56" s="552">
        <v>90003</v>
      </c>
      <c r="H56" s="553">
        <v>4210</v>
      </c>
      <c r="I56" s="554"/>
      <c r="J56" s="539"/>
      <c r="K56" s="539"/>
      <c r="L56" s="539"/>
      <c r="M56" s="539"/>
      <c r="N56" s="539"/>
      <c r="O56" s="539"/>
      <c r="P56" s="539"/>
      <c r="Q56" s="539"/>
      <c r="R56" s="539"/>
      <c r="S56" s="539"/>
    </row>
    <row r="57" spans="1:19" ht="25.5">
      <c r="A57" s="565"/>
      <c r="B57" s="568"/>
      <c r="C57" s="580"/>
      <c r="D57" s="575" t="s">
        <v>431</v>
      </c>
      <c r="E57" s="550">
        <v>1200</v>
      </c>
      <c r="F57" s="551">
        <v>0</v>
      </c>
      <c r="G57" s="552">
        <v>75412</v>
      </c>
      <c r="H57" s="553">
        <v>4210</v>
      </c>
      <c r="I57" s="554"/>
      <c r="J57" s="539"/>
      <c r="K57" s="539"/>
      <c r="L57" s="539"/>
      <c r="M57" s="539"/>
      <c r="N57" s="539"/>
      <c r="O57" s="539"/>
      <c r="P57" s="539"/>
      <c r="Q57" s="539"/>
      <c r="R57" s="539"/>
      <c r="S57" s="539"/>
    </row>
    <row r="58" spans="1:19" ht="12.75">
      <c r="A58" s="565"/>
      <c r="B58" s="568"/>
      <c r="C58" s="580"/>
      <c r="D58" s="567" t="s">
        <v>432</v>
      </c>
      <c r="E58" s="550">
        <v>1324</v>
      </c>
      <c r="F58" s="551">
        <v>0</v>
      </c>
      <c r="G58" s="552">
        <v>92109</v>
      </c>
      <c r="H58" s="553">
        <v>4210</v>
      </c>
      <c r="I58" s="554"/>
      <c r="J58" s="539"/>
      <c r="K58" s="539"/>
      <c r="L58" s="539"/>
      <c r="M58" s="539"/>
      <c r="N58" s="539"/>
      <c r="O58" s="539"/>
      <c r="P58" s="539"/>
      <c r="Q58" s="539"/>
      <c r="R58" s="539"/>
      <c r="S58" s="539"/>
    </row>
    <row r="59" spans="1:19" ht="12.75">
      <c r="A59" s="565"/>
      <c r="B59" s="568"/>
      <c r="C59" s="586"/>
      <c r="D59" s="567" t="s">
        <v>433</v>
      </c>
      <c r="E59" s="550">
        <v>1500</v>
      </c>
      <c r="F59" s="551">
        <v>0</v>
      </c>
      <c r="G59" s="552">
        <v>90003</v>
      </c>
      <c r="H59" s="553">
        <v>4170</v>
      </c>
      <c r="I59" s="554"/>
      <c r="J59" s="539"/>
      <c r="K59" s="539"/>
      <c r="L59" s="539"/>
      <c r="M59" s="539"/>
      <c r="N59" s="539"/>
      <c r="O59" s="539"/>
      <c r="P59" s="539"/>
      <c r="Q59" s="539"/>
      <c r="R59" s="539"/>
      <c r="S59" s="539"/>
    </row>
    <row r="60" spans="1:19" ht="13.5" thickBot="1">
      <c r="A60" s="585"/>
      <c r="B60" s="571"/>
      <c r="C60" s="587"/>
      <c r="D60" s="573" t="s">
        <v>394</v>
      </c>
      <c r="E60" s="560">
        <f>SUM(E52:E59)</f>
        <v>11124</v>
      </c>
      <c r="F60" s="561">
        <f>SUM(F52:F59)</f>
        <v>5392.54</v>
      </c>
      <c r="G60" s="562"/>
      <c r="H60" s="563"/>
      <c r="I60" s="564"/>
      <c r="J60" s="539"/>
      <c r="K60" s="539"/>
      <c r="L60" s="539"/>
      <c r="M60" s="539"/>
      <c r="N60" s="539"/>
      <c r="O60" s="539"/>
      <c r="P60" s="539"/>
      <c r="Q60" s="539"/>
      <c r="R60" s="539"/>
      <c r="S60" s="539"/>
    </row>
    <row r="61" spans="1:19" ht="12.75">
      <c r="A61" s="546" t="s">
        <v>117</v>
      </c>
      <c r="B61" s="547" t="s">
        <v>434</v>
      </c>
      <c r="C61" s="580">
        <v>21029</v>
      </c>
      <c r="D61" s="549" t="s">
        <v>435</v>
      </c>
      <c r="E61" s="550">
        <v>1700</v>
      </c>
      <c r="F61" s="551">
        <v>0</v>
      </c>
      <c r="G61" s="552">
        <v>75412</v>
      </c>
      <c r="H61" s="553">
        <v>4210</v>
      </c>
      <c r="I61" s="554"/>
      <c r="J61" s="539"/>
      <c r="K61" s="539"/>
      <c r="L61" s="539"/>
      <c r="M61" s="539"/>
      <c r="N61" s="539"/>
      <c r="O61" s="539"/>
      <c r="P61" s="539"/>
      <c r="Q61" s="539"/>
      <c r="R61" s="539"/>
      <c r="S61" s="539"/>
    </row>
    <row r="62" spans="1:19" ht="12.75">
      <c r="A62" s="546"/>
      <c r="B62" s="588"/>
      <c r="C62" s="580"/>
      <c r="D62" s="549" t="s">
        <v>436</v>
      </c>
      <c r="E62" s="550">
        <v>11200</v>
      </c>
      <c r="F62" s="551">
        <v>0</v>
      </c>
      <c r="G62" s="552">
        <v>90095</v>
      </c>
      <c r="H62" s="553">
        <v>6050</v>
      </c>
      <c r="I62" s="554"/>
      <c r="J62" s="539"/>
      <c r="K62" s="539"/>
      <c r="L62" s="539"/>
      <c r="M62" s="539"/>
      <c r="N62" s="539"/>
      <c r="O62" s="539"/>
      <c r="P62" s="539"/>
      <c r="Q62" s="539"/>
      <c r="R62" s="539"/>
      <c r="S62" s="539"/>
    </row>
    <row r="63" spans="1:19" ht="12.75">
      <c r="A63" s="546"/>
      <c r="B63" s="588"/>
      <c r="C63" s="580"/>
      <c r="D63" s="549" t="s">
        <v>437</v>
      </c>
      <c r="E63" s="550">
        <v>600</v>
      </c>
      <c r="F63" s="551">
        <v>0</v>
      </c>
      <c r="G63" s="552">
        <v>92109</v>
      </c>
      <c r="H63" s="553">
        <v>4210</v>
      </c>
      <c r="I63" s="554"/>
      <c r="J63" s="539"/>
      <c r="K63" s="539"/>
      <c r="L63" s="539"/>
      <c r="M63" s="539"/>
      <c r="N63" s="539"/>
      <c r="O63" s="539"/>
      <c r="P63" s="539"/>
      <c r="Q63" s="539"/>
      <c r="R63" s="539"/>
      <c r="S63" s="539"/>
    </row>
    <row r="64" spans="1:19" ht="12.75">
      <c r="A64" s="546"/>
      <c r="B64" s="588"/>
      <c r="C64" s="580"/>
      <c r="D64" s="549" t="s">
        <v>438</v>
      </c>
      <c r="E64" s="550">
        <v>3000</v>
      </c>
      <c r="F64" s="551">
        <v>0</v>
      </c>
      <c r="G64" s="552">
        <v>90003</v>
      </c>
      <c r="H64" s="553">
        <v>4170</v>
      </c>
      <c r="I64" s="554"/>
      <c r="J64" s="539"/>
      <c r="K64" s="539"/>
      <c r="L64" s="539"/>
      <c r="M64" s="539"/>
      <c r="N64" s="539"/>
      <c r="O64" s="539"/>
      <c r="P64" s="539"/>
      <c r="Q64" s="539"/>
      <c r="R64" s="539"/>
      <c r="S64" s="539"/>
    </row>
    <row r="65" spans="1:19" ht="12.75">
      <c r="A65" s="546"/>
      <c r="B65" s="588"/>
      <c r="C65" s="580"/>
      <c r="D65" s="549" t="s">
        <v>439</v>
      </c>
      <c r="E65" s="550">
        <v>2000</v>
      </c>
      <c r="F65" s="551">
        <v>384.92</v>
      </c>
      <c r="G65" s="552">
        <v>92601</v>
      </c>
      <c r="H65" s="553">
        <v>4210</v>
      </c>
      <c r="I65" s="554"/>
      <c r="J65" s="539"/>
      <c r="K65" s="539"/>
      <c r="L65" s="539"/>
      <c r="M65" s="539"/>
      <c r="N65" s="539"/>
      <c r="O65" s="539"/>
      <c r="P65" s="539"/>
      <c r="Q65" s="539"/>
      <c r="R65" s="539"/>
      <c r="S65" s="539"/>
    </row>
    <row r="66" spans="1:19" ht="12.75">
      <c r="A66" s="546"/>
      <c r="B66" s="588"/>
      <c r="C66" s="580"/>
      <c r="D66" s="549" t="s">
        <v>440</v>
      </c>
      <c r="E66" s="550">
        <v>2529</v>
      </c>
      <c r="F66" s="551">
        <v>1026.72</v>
      </c>
      <c r="G66" s="552">
        <v>90003</v>
      </c>
      <c r="H66" s="553">
        <v>4210</v>
      </c>
      <c r="I66" s="554"/>
      <c r="J66" s="539"/>
      <c r="K66" s="539"/>
      <c r="L66" s="539"/>
      <c r="M66" s="539"/>
      <c r="N66" s="539"/>
      <c r="O66" s="539"/>
      <c r="P66" s="539"/>
      <c r="Q66" s="539"/>
      <c r="R66" s="539"/>
      <c r="S66" s="539"/>
    </row>
    <row r="67" spans="1:19" ht="13.5" thickBot="1">
      <c r="A67" s="589"/>
      <c r="B67" s="590"/>
      <c r="C67" s="591"/>
      <c r="D67" s="559" t="s">
        <v>394</v>
      </c>
      <c r="E67" s="576">
        <f>SUM(E61:E66)</f>
        <v>21029</v>
      </c>
      <c r="F67" s="577">
        <f>SUM(F61:F66)</f>
        <v>1411.64</v>
      </c>
      <c r="G67" s="578"/>
      <c r="H67" s="579"/>
      <c r="I67" s="564"/>
      <c r="J67" s="539"/>
      <c r="K67" s="539"/>
      <c r="L67" s="539"/>
      <c r="M67" s="539"/>
      <c r="N67" s="539"/>
      <c r="O67" s="539"/>
      <c r="P67" s="539"/>
      <c r="Q67" s="539"/>
      <c r="R67" s="539"/>
      <c r="S67" s="539"/>
    </row>
    <row r="68" spans="1:19" ht="12.75">
      <c r="A68" s="565" t="s">
        <v>244</v>
      </c>
      <c r="B68" s="566" t="s">
        <v>441</v>
      </c>
      <c r="C68" s="580">
        <v>10725</v>
      </c>
      <c r="D68" s="567" t="s">
        <v>442</v>
      </c>
      <c r="E68" s="550">
        <v>8000</v>
      </c>
      <c r="F68" s="551">
        <v>0</v>
      </c>
      <c r="G68" s="552">
        <v>90095</v>
      </c>
      <c r="H68" s="553">
        <v>6060</v>
      </c>
      <c r="I68" s="554"/>
      <c r="J68" s="539"/>
      <c r="K68" s="539"/>
      <c r="L68" s="539"/>
      <c r="M68" s="539"/>
      <c r="N68" s="539"/>
      <c r="O68" s="539"/>
      <c r="P68" s="539"/>
      <c r="Q68" s="539"/>
      <c r="R68" s="539"/>
      <c r="S68" s="539"/>
    </row>
    <row r="69" spans="1:19" ht="12.75">
      <c r="A69" s="565"/>
      <c r="B69" s="566"/>
      <c r="C69" s="580"/>
      <c r="D69" s="567" t="s">
        <v>443</v>
      </c>
      <c r="E69" s="550">
        <v>1000</v>
      </c>
      <c r="F69" s="551">
        <v>0</v>
      </c>
      <c r="G69" s="552">
        <v>60095</v>
      </c>
      <c r="H69" s="553">
        <v>4210</v>
      </c>
      <c r="I69" s="554"/>
      <c r="J69" s="539"/>
      <c r="K69" s="539"/>
      <c r="L69" s="539"/>
      <c r="M69" s="539"/>
      <c r="N69" s="539"/>
      <c r="O69" s="539"/>
      <c r="P69" s="539"/>
      <c r="Q69" s="539"/>
      <c r="R69" s="539"/>
      <c r="S69" s="539"/>
    </row>
    <row r="70" spans="1:19" ht="12.75">
      <c r="A70" s="565"/>
      <c r="B70" s="566"/>
      <c r="C70" s="580"/>
      <c r="D70" s="567" t="s">
        <v>444</v>
      </c>
      <c r="E70" s="550">
        <v>1725</v>
      </c>
      <c r="F70" s="551">
        <v>0</v>
      </c>
      <c r="G70" s="552">
        <v>90004</v>
      </c>
      <c r="H70" s="553">
        <v>4210</v>
      </c>
      <c r="I70" s="554"/>
      <c r="J70" s="539"/>
      <c r="K70" s="539"/>
      <c r="L70" s="539"/>
      <c r="M70" s="539"/>
      <c r="N70" s="539"/>
      <c r="O70" s="539"/>
      <c r="P70" s="539"/>
      <c r="Q70" s="539"/>
      <c r="R70" s="539"/>
      <c r="S70" s="539"/>
    </row>
    <row r="71" spans="1:19" ht="13.5" thickBot="1">
      <c r="A71" s="585"/>
      <c r="B71" s="571"/>
      <c r="C71" s="587"/>
      <c r="D71" s="573" t="s">
        <v>394</v>
      </c>
      <c r="E71" s="560">
        <f>SUM(E68:E70)</f>
        <v>10725</v>
      </c>
      <c r="F71" s="561">
        <f>SUM(F68:F70)</f>
        <v>0</v>
      </c>
      <c r="G71" s="562"/>
      <c r="H71" s="563"/>
      <c r="I71" s="564"/>
      <c r="J71" s="539"/>
      <c r="K71" s="539"/>
      <c r="L71" s="539"/>
      <c r="M71" s="539"/>
      <c r="N71" s="539"/>
      <c r="O71" s="539"/>
      <c r="P71" s="539"/>
      <c r="Q71" s="539"/>
      <c r="R71" s="539"/>
      <c r="S71" s="539"/>
    </row>
    <row r="72" spans="1:19" ht="12.75">
      <c r="A72" s="592">
        <v>9</v>
      </c>
      <c r="B72" s="593" t="s">
        <v>445</v>
      </c>
      <c r="C72" s="581">
        <v>6435</v>
      </c>
      <c r="D72" s="549" t="s">
        <v>446</v>
      </c>
      <c r="E72" s="550">
        <v>4000</v>
      </c>
      <c r="F72" s="551">
        <v>2808.33</v>
      </c>
      <c r="G72" s="552">
        <v>90003</v>
      </c>
      <c r="H72" s="553">
        <v>4210</v>
      </c>
      <c r="I72" s="554"/>
      <c r="J72" s="539"/>
      <c r="K72" s="539"/>
      <c r="L72" s="539"/>
      <c r="M72" s="539"/>
      <c r="N72" s="539"/>
      <c r="O72" s="539"/>
      <c r="P72" s="539"/>
      <c r="Q72" s="539"/>
      <c r="R72" s="539"/>
      <c r="S72" s="539"/>
    </row>
    <row r="73" spans="1:19" ht="25.5">
      <c r="A73" s="592"/>
      <c r="B73" s="593"/>
      <c r="C73" s="581"/>
      <c r="D73" s="555" t="s">
        <v>447</v>
      </c>
      <c r="E73" s="550">
        <v>2000</v>
      </c>
      <c r="F73" s="551">
        <v>0</v>
      </c>
      <c r="G73" s="552">
        <v>90095</v>
      </c>
      <c r="H73" s="553">
        <v>4210</v>
      </c>
      <c r="I73" s="554"/>
      <c r="J73" s="539"/>
      <c r="K73" s="539"/>
      <c r="L73" s="539"/>
      <c r="M73" s="539"/>
      <c r="N73" s="539"/>
      <c r="O73" s="539"/>
      <c r="P73" s="539"/>
      <c r="Q73" s="539"/>
      <c r="R73" s="539"/>
      <c r="S73" s="539"/>
    </row>
    <row r="74" spans="1:19" ht="12.75">
      <c r="A74" s="592"/>
      <c r="B74" s="593"/>
      <c r="C74" s="581"/>
      <c r="D74" s="549" t="s">
        <v>448</v>
      </c>
      <c r="E74" s="550">
        <v>435</v>
      </c>
      <c r="F74" s="551">
        <v>0</v>
      </c>
      <c r="G74" s="552">
        <v>92109</v>
      </c>
      <c r="H74" s="553">
        <v>4210</v>
      </c>
      <c r="I74" s="554"/>
      <c r="J74" s="539"/>
      <c r="K74" s="539"/>
      <c r="L74" s="539"/>
      <c r="M74" s="539"/>
      <c r="N74" s="539"/>
      <c r="O74" s="539"/>
      <c r="P74" s="539"/>
      <c r="Q74" s="539"/>
      <c r="R74" s="539"/>
      <c r="S74" s="539"/>
    </row>
    <row r="75" spans="1:19" ht="13.5" thickBot="1">
      <c r="A75" s="589"/>
      <c r="B75" s="590"/>
      <c r="C75" s="591"/>
      <c r="D75" s="559" t="s">
        <v>394</v>
      </c>
      <c r="E75" s="560">
        <f>SUM(E72:E74)</f>
        <v>6435</v>
      </c>
      <c r="F75" s="561">
        <f>SUM(F72:F74)</f>
        <v>2808.33</v>
      </c>
      <c r="G75" s="562"/>
      <c r="H75" s="563"/>
      <c r="I75" s="564"/>
      <c r="J75" s="539"/>
      <c r="K75" s="539"/>
      <c r="L75" s="539"/>
      <c r="M75" s="539"/>
      <c r="N75" s="539"/>
      <c r="O75" s="539"/>
      <c r="P75" s="539"/>
      <c r="Q75" s="539"/>
      <c r="R75" s="539"/>
      <c r="S75" s="539"/>
    </row>
    <row r="76" spans="1:19" ht="12.75">
      <c r="A76" s="565">
        <v>10</v>
      </c>
      <c r="B76" s="566" t="s">
        <v>449</v>
      </c>
      <c r="C76" s="580">
        <v>17665</v>
      </c>
      <c r="D76" s="567" t="s">
        <v>450</v>
      </c>
      <c r="E76" s="550">
        <v>15240</v>
      </c>
      <c r="F76" s="551">
        <v>0</v>
      </c>
      <c r="G76" s="552">
        <v>92109</v>
      </c>
      <c r="H76" s="553">
        <v>4270</v>
      </c>
      <c r="I76" s="554"/>
      <c r="J76" s="539"/>
      <c r="K76" s="539"/>
      <c r="L76" s="539"/>
      <c r="M76" s="539"/>
      <c r="N76" s="539"/>
      <c r="O76" s="539"/>
      <c r="P76" s="539"/>
      <c r="Q76" s="539"/>
      <c r="R76" s="539"/>
      <c r="S76" s="539"/>
    </row>
    <row r="77" spans="1:19" ht="12.75">
      <c r="A77" s="594"/>
      <c r="B77" s="595"/>
      <c r="C77" s="581"/>
      <c r="D77" s="567" t="s">
        <v>451</v>
      </c>
      <c r="E77" s="550">
        <v>200</v>
      </c>
      <c r="F77" s="551">
        <v>166.47</v>
      </c>
      <c r="G77" s="552">
        <v>92109</v>
      </c>
      <c r="H77" s="596">
        <v>4210</v>
      </c>
      <c r="I77" s="554"/>
      <c r="J77" s="539"/>
      <c r="K77" s="539"/>
      <c r="L77" s="539"/>
      <c r="M77" s="539"/>
      <c r="N77" s="539"/>
      <c r="O77" s="539"/>
      <c r="P77" s="539"/>
      <c r="Q77" s="539"/>
      <c r="R77" s="539"/>
      <c r="S77" s="539"/>
    </row>
    <row r="78" spans="1:19" ht="12.75">
      <c r="A78" s="565"/>
      <c r="B78" s="568"/>
      <c r="C78" s="580"/>
      <c r="D78" s="567" t="s">
        <v>452</v>
      </c>
      <c r="E78" s="550">
        <v>200</v>
      </c>
      <c r="F78" s="551">
        <v>0</v>
      </c>
      <c r="G78" s="552">
        <v>92109</v>
      </c>
      <c r="H78" s="553">
        <v>4210</v>
      </c>
      <c r="I78" s="554"/>
      <c r="J78" s="539"/>
      <c r="K78" s="539"/>
      <c r="L78" s="539"/>
      <c r="M78" s="539"/>
      <c r="N78" s="539"/>
      <c r="O78" s="539"/>
      <c r="P78" s="539"/>
      <c r="Q78" s="539"/>
      <c r="R78" s="539"/>
      <c r="S78" s="539"/>
    </row>
    <row r="79" spans="1:19" ht="12.75">
      <c r="A79" s="565"/>
      <c r="B79" s="568"/>
      <c r="C79" s="580"/>
      <c r="D79" s="567" t="s">
        <v>453</v>
      </c>
      <c r="E79" s="550">
        <v>725</v>
      </c>
      <c r="F79" s="551">
        <v>0</v>
      </c>
      <c r="G79" s="552">
        <v>92109</v>
      </c>
      <c r="H79" s="553">
        <v>4210</v>
      </c>
      <c r="I79" s="554"/>
      <c r="J79" s="539"/>
      <c r="K79" s="539"/>
      <c r="L79" s="539"/>
      <c r="M79" s="539"/>
      <c r="N79" s="539"/>
      <c r="O79" s="539"/>
      <c r="P79" s="539"/>
      <c r="Q79" s="539"/>
      <c r="R79" s="539"/>
      <c r="S79" s="539"/>
    </row>
    <row r="80" spans="1:19" ht="12.75">
      <c r="A80" s="565"/>
      <c r="B80" s="568"/>
      <c r="C80" s="580"/>
      <c r="D80" s="567" t="s">
        <v>454</v>
      </c>
      <c r="E80" s="550">
        <v>150</v>
      </c>
      <c r="F80" s="551">
        <v>0</v>
      </c>
      <c r="G80" s="552">
        <v>92109</v>
      </c>
      <c r="H80" s="553">
        <v>4210</v>
      </c>
      <c r="I80" s="554"/>
      <c r="J80" s="539"/>
      <c r="K80" s="539"/>
      <c r="L80" s="539"/>
      <c r="M80" s="539"/>
      <c r="N80" s="539"/>
      <c r="O80" s="539"/>
      <c r="P80" s="539"/>
      <c r="Q80" s="539"/>
      <c r="R80" s="539"/>
      <c r="S80" s="539"/>
    </row>
    <row r="81" spans="1:19" ht="12.75">
      <c r="A81" s="565"/>
      <c r="B81" s="568"/>
      <c r="C81" s="580"/>
      <c r="D81" s="567" t="s">
        <v>455</v>
      </c>
      <c r="E81" s="550">
        <v>150</v>
      </c>
      <c r="F81" s="551">
        <v>0</v>
      </c>
      <c r="G81" s="552">
        <v>92109</v>
      </c>
      <c r="H81" s="553">
        <v>4210</v>
      </c>
      <c r="I81" s="554"/>
      <c r="J81" s="539"/>
      <c r="K81" s="539"/>
      <c r="L81" s="539"/>
      <c r="M81" s="539"/>
      <c r="N81" s="539"/>
      <c r="O81" s="539"/>
      <c r="P81" s="539"/>
      <c r="Q81" s="539"/>
      <c r="R81" s="539"/>
      <c r="S81" s="539"/>
    </row>
    <row r="82" spans="1:19" ht="12.75">
      <c r="A82" s="565"/>
      <c r="B82" s="568"/>
      <c r="C82" s="580"/>
      <c r="D82" s="567" t="s">
        <v>456</v>
      </c>
      <c r="E82" s="597">
        <v>1000</v>
      </c>
      <c r="F82" s="598">
        <v>292.8</v>
      </c>
      <c r="G82" s="599">
        <v>90003</v>
      </c>
      <c r="H82" s="596">
        <v>4210</v>
      </c>
      <c r="I82" s="554"/>
      <c r="J82" s="539"/>
      <c r="K82" s="539"/>
      <c r="L82" s="539"/>
      <c r="M82" s="539"/>
      <c r="N82" s="539"/>
      <c r="O82" s="539"/>
      <c r="P82" s="539"/>
      <c r="Q82" s="539"/>
      <c r="R82" s="539"/>
      <c r="S82" s="539"/>
    </row>
    <row r="83" spans="1:19" ht="13.5" thickBot="1">
      <c r="A83" s="585"/>
      <c r="B83" s="571"/>
      <c r="C83" s="583"/>
      <c r="D83" s="573" t="s">
        <v>394</v>
      </c>
      <c r="E83" s="560">
        <f>SUM(E76:E82)</f>
        <v>17665</v>
      </c>
      <c r="F83" s="561">
        <f>SUM(F76:F82)</f>
        <v>459.27</v>
      </c>
      <c r="G83" s="562"/>
      <c r="H83" s="579"/>
      <c r="I83" s="564"/>
      <c r="J83" s="539"/>
      <c r="K83" s="539"/>
      <c r="L83" s="539"/>
      <c r="M83" s="539"/>
      <c r="N83" s="539"/>
      <c r="O83" s="539"/>
      <c r="P83" s="539"/>
      <c r="Q83" s="539"/>
      <c r="R83" s="539"/>
      <c r="S83" s="539"/>
    </row>
    <row r="84" spans="1:19" ht="25.5">
      <c r="A84" s="565">
        <v>11</v>
      </c>
      <c r="B84" s="566" t="s">
        <v>457</v>
      </c>
      <c r="C84" s="580">
        <v>10115</v>
      </c>
      <c r="D84" s="575" t="s">
        <v>458</v>
      </c>
      <c r="E84" s="550">
        <v>5700</v>
      </c>
      <c r="F84" s="551">
        <v>5696.44</v>
      </c>
      <c r="G84" s="552">
        <v>92109</v>
      </c>
      <c r="H84" s="553">
        <v>4210</v>
      </c>
      <c r="I84" s="554"/>
      <c r="J84" s="539"/>
      <c r="K84" s="539"/>
      <c r="L84" s="539"/>
      <c r="M84" s="539"/>
      <c r="N84" s="539"/>
      <c r="O84" s="539"/>
      <c r="P84" s="539"/>
      <c r="Q84" s="539"/>
      <c r="R84" s="539"/>
      <c r="S84" s="539"/>
    </row>
    <row r="85" spans="1:19" ht="12.75">
      <c r="A85" s="565"/>
      <c r="B85" s="566"/>
      <c r="C85" s="580"/>
      <c r="D85" s="567" t="s">
        <v>459</v>
      </c>
      <c r="E85" s="550">
        <v>1300</v>
      </c>
      <c r="F85" s="551">
        <v>1300</v>
      </c>
      <c r="G85" s="552">
        <v>90003</v>
      </c>
      <c r="H85" s="553">
        <v>4210</v>
      </c>
      <c r="I85" s="554"/>
      <c r="J85" s="539"/>
      <c r="K85" s="539"/>
      <c r="L85" s="539"/>
      <c r="M85" s="539"/>
      <c r="N85" s="539"/>
      <c r="O85" s="539"/>
      <c r="P85" s="539"/>
      <c r="Q85" s="539"/>
      <c r="R85" s="539"/>
      <c r="S85" s="539"/>
    </row>
    <row r="86" spans="1:19" ht="12.75">
      <c r="A86" s="565"/>
      <c r="B86" s="566"/>
      <c r="C86" s="580"/>
      <c r="D86" s="567" t="s">
        <v>460</v>
      </c>
      <c r="E86" s="550">
        <v>600</v>
      </c>
      <c r="F86" s="551">
        <v>214</v>
      </c>
      <c r="G86" s="552">
        <v>92601</v>
      </c>
      <c r="H86" s="553">
        <v>4300</v>
      </c>
      <c r="I86" s="554"/>
      <c r="J86" s="539"/>
      <c r="K86" s="539"/>
      <c r="L86" s="539"/>
      <c r="M86" s="539"/>
      <c r="N86" s="539"/>
      <c r="O86" s="539"/>
      <c r="P86" s="539"/>
      <c r="Q86" s="539"/>
      <c r="R86" s="539"/>
      <c r="S86" s="539"/>
    </row>
    <row r="87" spans="1:19" ht="12.75">
      <c r="A87" s="565"/>
      <c r="B87" s="566"/>
      <c r="C87" s="580"/>
      <c r="D87" s="567" t="s">
        <v>461</v>
      </c>
      <c r="E87" s="550">
        <v>800</v>
      </c>
      <c r="F87" s="551">
        <v>327.49</v>
      </c>
      <c r="G87" s="552">
        <v>90003</v>
      </c>
      <c r="H87" s="553">
        <v>4210</v>
      </c>
      <c r="I87" s="554"/>
      <c r="J87" s="539"/>
      <c r="K87" s="539"/>
      <c r="L87" s="539"/>
      <c r="M87" s="539"/>
      <c r="N87" s="539"/>
      <c r="O87" s="539"/>
      <c r="P87" s="539"/>
      <c r="Q87" s="539"/>
      <c r="R87" s="539"/>
      <c r="S87" s="539"/>
    </row>
    <row r="88" spans="1:19" ht="12.75">
      <c r="A88" s="565"/>
      <c r="B88" s="566"/>
      <c r="C88" s="580"/>
      <c r="D88" s="567" t="s">
        <v>462</v>
      </c>
      <c r="E88" s="550">
        <v>600</v>
      </c>
      <c r="F88" s="551">
        <v>599.99</v>
      </c>
      <c r="G88" s="552">
        <v>92109</v>
      </c>
      <c r="H88" s="553">
        <v>4210</v>
      </c>
      <c r="I88" s="554"/>
      <c r="J88" s="539"/>
      <c r="K88" s="539"/>
      <c r="L88" s="539"/>
      <c r="M88" s="539"/>
      <c r="N88" s="539"/>
      <c r="O88" s="539"/>
      <c r="P88" s="539"/>
      <c r="Q88" s="539"/>
      <c r="R88" s="539"/>
      <c r="S88" s="539"/>
    </row>
    <row r="89" spans="1:19" ht="12.75">
      <c r="A89" s="565"/>
      <c r="B89" s="568"/>
      <c r="C89" s="580"/>
      <c r="D89" s="567" t="s">
        <v>463</v>
      </c>
      <c r="E89" s="550">
        <v>1000</v>
      </c>
      <c r="F89" s="551">
        <v>0</v>
      </c>
      <c r="G89" s="552">
        <v>90015</v>
      </c>
      <c r="H89" s="553">
        <v>6050</v>
      </c>
      <c r="I89" s="554"/>
      <c r="J89" s="539"/>
      <c r="K89" s="539"/>
      <c r="L89" s="539"/>
      <c r="M89" s="539"/>
      <c r="N89" s="539"/>
      <c r="O89" s="539"/>
      <c r="P89" s="539"/>
      <c r="Q89" s="539"/>
      <c r="R89" s="539"/>
      <c r="S89" s="539"/>
    </row>
    <row r="90" spans="1:19" ht="12.75">
      <c r="A90" s="565"/>
      <c r="B90" s="568"/>
      <c r="C90" s="580"/>
      <c r="D90" s="567" t="s">
        <v>464</v>
      </c>
      <c r="E90" s="550">
        <v>115</v>
      </c>
      <c r="F90" s="551">
        <v>0</v>
      </c>
      <c r="G90" s="552">
        <v>90003</v>
      </c>
      <c r="H90" s="553">
        <v>4210</v>
      </c>
      <c r="I90" s="554"/>
      <c r="J90" s="539"/>
      <c r="K90" s="539"/>
      <c r="L90" s="539"/>
      <c r="M90" s="539"/>
      <c r="N90" s="539"/>
      <c r="O90" s="539"/>
      <c r="P90" s="539"/>
      <c r="Q90" s="539"/>
      <c r="R90" s="539"/>
      <c r="S90" s="539"/>
    </row>
    <row r="91" spans="1:19" ht="13.5" thickBot="1">
      <c r="A91" s="585"/>
      <c r="B91" s="571"/>
      <c r="C91" s="583"/>
      <c r="D91" s="573" t="s">
        <v>394</v>
      </c>
      <c r="E91" s="560">
        <f>SUM(E84:E90)</f>
        <v>10115</v>
      </c>
      <c r="F91" s="561">
        <f>SUM(F84:F90)</f>
        <v>8137.919999999999</v>
      </c>
      <c r="G91" s="562"/>
      <c r="H91" s="563"/>
      <c r="I91" s="564"/>
      <c r="J91" s="539"/>
      <c r="K91" s="539"/>
      <c r="L91" s="539"/>
      <c r="M91" s="539"/>
      <c r="N91" s="539"/>
      <c r="O91" s="539"/>
      <c r="P91" s="539"/>
      <c r="Q91" s="539"/>
      <c r="R91" s="539"/>
      <c r="S91" s="539"/>
    </row>
    <row r="92" spans="1:19" ht="12.75">
      <c r="A92" s="565">
        <v>12</v>
      </c>
      <c r="B92" s="566" t="s">
        <v>465</v>
      </c>
      <c r="C92" s="580">
        <v>9043</v>
      </c>
      <c r="D92" s="567" t="s">
        <v>466</v>
      </c>
      <c r="E92" s="550">
        <v>3000</v>
      </c>
      <c r="F92" s="551">
        <v>2850</v>
      </c>
      <c r="G92" s="552">
        <v>92109</v>
      </c>
      <c r="H92" s="553">
        <v>4300</v>
      </c>
      <c r="I92" s="554"/>
      <c r="J92" s="539"/>
      <c r="K92" s="539"/>
      <c r="L92" s="539"/>
      <c r="M92" s="539"/>
      <c r="N92" s="539"/>
      <c r="O92" s="539"/>
      <c r="P92" s="539"/>
      <c r="Q92" s="539"/>
      <c r="R92" s="539"/>
      <c r="S92" s="539"/>
    </row>
    <row r="93" spans="1:19" ht="12.75">
      <c r="A93" s="565"/>
      <c r="B93" s="568"/>
      <c r="C93" s="580"/>
      <c r="D93" s="567" t="s">
        <v>467</v>
      </c>
      <c r="E93" s="550">
        <v>500</v>
      </c>
      <c r="F93" s="551">
        <v>0</v>
      </c>
      <c r="G93" s="552">
        <v>90095</v>
      </c>
      <c r="H93" s="553">
        <v>4210</v>
      </c>
      <c r="I93" s="554"/>
      <c r="J93" s="539"/>
      <c r="K93" s="539"/>
      <c r="L93" s="539"/>
      <c r="M93" s="539"/>
      <c r="N93" s="539"/>
      <c r="O93" s="539"/>
      <c r="P93" s="539"/>
      <c r="Q93" s="539"/>
      <c r="R93" s="539"/>
      <c r="S93" s="539"/>
    </row>
    <row r="94" spans="1:19" ht="12.75">
      <c r="A94" s="565"/>
      <c r="B94" s="568"/>
      <c r="C94" s="580"/>
      <c r="D94" s="567" t="s">
        <v>468</v>
      </c>
      <c r="E94" s="550">
        <v>500</v>
      </c>
      <c r="F94" s="551">
        <v>0</v>
      </c>
      <c r="G94" s="552">
        <v>60095</v>
      </c>
      <c r="H94" s="553">
        <v>4210</v>
      </c>
      <c r="I94" s="554"/>
      <c r="J94" s="539"/>
      <c r="K94" s="539"/>
      <c r="L94" s="539"/>
      <c r="M94" s="539"/>
      <c r="N94" s="539"/>
      <c r="O94" s="539"/>
      <c r="P94" s="539"/>
      <c r="Q94" s="539"/>
      <c r="R94" s="539"/>
      <c r="S94" s="539"/>
    </row>
    <row r="95" spans="1:19" ht="12.75">
      <c r="A95" s="565"/>
      <c r="B95" s="568"/>
      <c r="C95" s="580"/>
      <c r="D95" s="567" t="s">
        <v>469</v>
      </c>
      <c r="E95" s="550">
        <v>500</v>
      </c>
      <c r="F95" s="551">
        <v>0</v>
      </c>
      <c r="G95" s="552">
        <v>60095</v>
      </c>
      <c r="H95" s="553">
        <v>4170</v>
      </c>
      <c r="I95" s="554"/>
      <c r="J95" s="539"/>
      <c r="K95" s="539"/>
      <c r="L95" s="539"/>
      <c r="M95" s="539"/>
      <c r="N95" s="539"/>
      <c r="O95" s="539"/>
      <c r="P95" s="539"/>
      <c r="Q95" s="539"/>
      <c r="R95" s="539"/>
      <c r="S95" s="539"/>
    </row>
    <row r="96" spans="1:19" ht="12.75">
      <c r="A96" s="565"/>
      <c r="B96" s="568"/>
      <c r="C96" s="580"/>
      <c r="D96" s="567" t="s">
        <v>470</v>
      </c>
      <c r="E96" s="550">
        <v>100</v>
      </c>
      <c r="F96" s="551">
        <v>91.8</v>
      </c>
      <c r="G96" s="600">
        <v>90003</v>
      </c>
      <c r="H96" s="553">
        <v>4210</v>
      </c>
      <c r="I96" s="554"/>
      <c r="J96" s="539"/>
      <c r="K96" s="539"/>
      <c r="L96" s="539"/>
      <c r="M96" s="539"/>
      <c r="N96" s="539"/>
      <c r="O96" s="539"/>
      <c r="P96" s="539"/>
      <c r="Q96" s="539"/>
      <c r="R96" s="539"/>
      <c r="S96" s="539"/>
    </row>
    <row r="97" spans="1:19" ht="12.75">
      <c r="A97" s="565"/>
      <c r="B97" s="568"/>
      <c r="C97" s="580"/>
      <c r="D97" s="567" t="s">
        <v>471</v>
      </c>
      <c r="E97" s="550">
        <v>100</v>
      </c>
      <c r="F97" s="551">
        <v>0</v>
      </c>
      <c r="G97" s="600">
        <v>92109</v>
      </c>
      <c r="H97" s="553">
        <v>4210</v>
      </c>
      <c r="I97" s="554"/>
      <c r="J97" s="539"/>
      <c r="K97" s="539"/>
      <c r="L97" s="539"/>
      <c r="M97" s="539"/>
      <c r="N97" s="539"/>
      <c r="O97" s="539"/>
      <c r="P97" s="539"/>
      <c r="Q97" s="539"/>
      <c r="R97" s="539"/>
      <c r="S97" s="539"/>
    </row>
    <row r="98" spans="1:19" ht="12.75">
      <c r="A98" s="565"/>
      <c r="B98" s="568"/>
      <c r="C98" s="586"/>
      <c r="D98" s="567" t="s">
        <v>472</v>
      </c>
      <c r="E98" s="550">
        <v>200</v>
      </c>
      <c r="F98" s="551">
        <v>170.59</v>
      </c>
      <c r="G98" s="552">
        <v>92109</v>
      </c>
      <c r="H98" s="553">
        <v>4210</v>
      </c>
      <c r="I98" s="554"/>
      <c r="J98" s="539"/>
      <c r="K98" s="539"/>
      <c r="L98" s="539"/>
      <c r="M98" s="539"/>
      <c r="N98" s="539"/>
      <c r="O98" s="539"/>
      <c r="P98" s="539"/>
      <c r="Q98" s="539"/>
      <c r="R98" s="539"/>
      <c r="S98" s="539"/>
    </row>
    <row r="99" spans="1:19" ht="12.75">
      <c r="A99" s="565"/>
      <c r="B99" s="568"/>
      <c r="C99" s="586"/>
      <c r="D99" s="567" t="s">
        <v>473</v>
      </c>
      <c r="E99" s="550">
        <v>400</v>
      </c>
      <c r="F99" s="551">
        <v>400</v>
      </c>
      <c r="G99" s="552">
        <v>92109</v>
      </c>
      <c r="H99" s="553">
        <v>4210</v>
      </c>
      <c r="I99" s="554"/>
      <c r="J99" s="539"/>
      <c r="K99" s="539"/>
      <c r="L99" s="539"/>
      <c r="M99" s="539"/>
      <c r="N99" s="539"/>
      <c r="O99" s="539"/>
      <c r="P99" s="539"/>
      <c r="Q99" s="539"/>
      <c r="R99" s="539"/>
      <c r="S99" s="539"/>
    </row>
    <row r="100" spans="1:19" ht="12.75">
      <c r="A100" s="565"/>
      <c r="B100" s="568"/>
      <c r="C100" s="586"/>
      <c r="D100" s="567" t="s">
        <v>474</v>
      </c>
      <c r="E100" s="550">
        <v>1000</v>
      </c>
      <c r="F100" s="551">
        <v>0</v>
      </c>
      <c r="G100" s="552">
        <v>92109</v>
      </c>
      <c r="H100" s="553">
        <v>4210</v>
      </c>
      <c r="I100" s="554"/>
      <c r="J100" s="539"/>
      <c r="K100" s="539"/>
      <c r="L100" s="539"/>
      <c r="M100" s="539"/>
      <c r="N100" s="539"/>
      <c r="O100" s="539"/>
      <c r="P100" s="539"/>
      <c r="Q100" s="539"/>
      <c r="R100" s="539"/>
      <c r="S100" s="539"/>
    </row>
    <row r="101" spans="1:19" ht="12.75">
      <c r="A101" s="565"/>
      <c r="B101" s="568"/>
      <c r="C101" s="586"/>
      <c r="D101" s="567" t="s">
        <v>475</v>
      </c>
      <c r="E101" s="550">
        <v>450</v>
      </c>
      <c r="F101" s="551">
        <v>0</v>
      </c>
      <c r="G101" s="552">
        <v>92109</v>
      </c>
      <c r="H101" s="553">
        <v>4210</v>
      </c>
      <c r="I101" s="554"/>
      <c r="J101" s="539"/>
      <c r="K101" s="539"/>
      <c r="L101" s="539"/>
      <c r="M101" s="539"/>
      <c r="N101" s="539"/>
      <c r="O101" s="539"/>
      <c r="P101" s="539"/>
      <c r="Q101" s="539"/>
      <c r="R101" s="539"/>
      <c r="S101" s="539"/>
    </row>
    <row r="102" spans="1:19" ht="12.75">
      <c r="A102" s="565"/>
      <c r="B102" s="568"/>
      <c r="C102" s="586"/>
      <c r="D102" s="567" t="s">
        <v>476</v>
      </c>
      <c r="E102" s="550">
        <v>200</v>
      </c>
      <c r="F102" s="551">
        <v>0</v>
      </c>
      <c r="G102" s="552">
        <v>92109</v>
      </c>
      <c r="H102" s="553">
        <v>4210</v>
      </c>
      <c r="I102" s="554"/>
      <c r="J102" s="539"/>
      <c r="K102" s="539"/>
      <c r="L102" s="539"/>
      <c r="M102" s="539"/>
      <c r="N102" s="539"/>
      <c r="O102" s="539"/>
      <c r="P102" s="539"/>
      <c r="Q102" s="539"/>
      <c r="R102" s="539"/>
      <c r="S102" s="539"/>
    </row>
    <row r="103" spans="1:19" ht="12.75">
      <c r="A103" s="565"/>
      <c r="B103" s="568"/>
      <c r="C103" s="586"/>
      <c r="D103" s="567" t="s">
        <v>477</v>
      </c>
      <c r="E103" s="550">
        <v>1000</v>
      </c>
      <c r="F103" s="551">
        <v>1000</v>
      </c>
      <c r="G103" s="552">
        <v>92109</v>
      </c>
      <c r="H103" s="553">
        <v>4210</v>
      </c>
      <c r="I103" s="554"/>
      <c r="J103" s="539"/>
      <c r="K103" s="539"/>
      <c r="L103" s="539"/>
      <c r="M103" s="539"/>
      <c r="N103" s="539"/>
      <c r="O103" s="539"/>
      <c r="P103" s="539"/>
      <c r="Q103" s="539"/>
      <c r="R103" s="539"/>
      <c r="S103" s="539"/>
    </row>
    <row r="104" spans="1:19" ht="12.75">
      <c r="A104" s="565"/>
      <c r="B104" s="568"/>
      <c r="C104" s="586"/>
      <c r="D104" s="567" t="s">
        <v>478</v>
      </c>
      <c r="E104" s="550">
        <v>900</v>
      </c>
      <c r="F104" s="551">
        <v>900</v>
      </c>
      <c r="G104" s="552">
        <v>92109</v>
      </c>
      <c r="H104" s="553">
        <v>4210</v>
      </c>
      <c r="I104" s="554"/>
      <c r="J104" s="539"/>
      <c r="K104" s="539"/>
      <c r="L104" s="539"/>
      <c r="M104" s="539"/>
      <c r="N104" s="539"/>
      <c r="O104" s="539"/>
      <c r="P104" s="539"/>
      <c r="Q104" s="539"/>
      <c r="R104" s="539"/>
      <c r="S104" s="539"/>
    </row>
    <row r="105" spans="1:19" ht="12.75">
      <c r="A105" s="565"/>
      <c r="B105" s="568"/>
      <c r="C105" s="586"/>
      <c r="D105" s="567" t="s">
        <v>479</v>
      </c>
      <c r="E105" s="597">
        <v>193</v>
      </c>
      <c r="F105" s="598">
        <v>193</v>
      </c>
      <c r="G105" s="599">
        <v>92109</v>
      </c>
      <c r="H105" s="596">
        <v>4210</v>
      </c>
      <c r="I105" s="554"/>
      <c r="J105" s="539"/>
      <c r="K105" s="539"/>
      <c r="L105" s="539"/>
      <c r="M105" s="539"/>
      <c r="N105" s="539"/>
      <c r="O105" s="539"/>
      <c r="P105" s="539"/>
      <c r="Q105" s="539"/>
      <c r="R105" s="539"/>
      <c r="S105" s="539"/>
    </row>
    <row r="106" spans="1:19" ht="13.5" thickBot="1">
      <c r="A106" s="585"/>
      <c r="B106" s="571"/>
      <c r="C106" s="587"/>
      <c r="D106" s="573" t="s">
        <v>394</v>
      </c>
      <c r="E106" s="560">
        <f>SUM(E92:E105)</f>
        <v>9043</v>
      </c>
      <c r="F106" s="561">
        <f>SUM(F92:F105)</f>
        <v>5605.39</v>
      </c>
      <c r="G106" s="562"/>
      <c r="H106" s="579"/>
      <c r="I106" s="564"/>
      <c r="J106" s="539"/>
      <c r="K106" s="539"/>
      <c r="L106" s="539"/>
      <c r="M106" s="539"/>
      <c r="N106" s="539"/>
      <c r="O106" s="539"/>
      <c r="P106" s="539"/>
      <c r="Q106" s="539"/>
      <c r="R106" s="539"/>
      <c r="S106" s="539"/>
    </row>
    <row r="107" spans="1:19" ht="12.75">
      <c r="A107" s="546">
        <v>13</v>
      </c>
      <c r="B107" s="547" t="s">
        <v>480</v>
      </c>
      <c r="C107" s="580">
        <v>12449</v>
      </c>
      <c r="D107" s="549" t="s">
        <v>481</v>
      </c>
      <c r="E107" s="550">
        <v>2000</v>
      </c>
      <c r="F107" s="551">
        <v>577.54</v>
      </c>
      <c r="G107" s="552">
        <v>90003</v>
      </c>
      <c r="H107" s="553">
        <v>4210</v>
      </c>
      <c r="I107" s="554"/>
      <c r="J107" s="539"/>
      <c r="K107" s="539"/>
      <c r="L107" s="539"/>
      <c r="M107" s="539"/>
      <c r="N107" s="539"/>
      <c r="O107" s="539"/>
      <c r="P107" s="539"/>
      <c r="Q107" s="539"/>
      <c r="R107" s="539"/>
      <c r="S107" s="539"/>
    </row>
    <row r="108" spans="1:19" ht="12.75">
      <c r="A108" s="546"/>
      <c r="B108" s="547"/>
      <c r="C108" s="580"/>
      <c r="D108" s="549" t="s">
        <v>409</v>
      </c>
      <c r="E108" s="550">
        <v>1449</v>
      </c>
      <c r="F108" s="551">
        <v>200</v>
      </c>
      <c r="G108" s="552">
        <v>92109</v>
      </c>
      <c r="H108" s="553">
        <v>4210</v>
      </c>
      <c r="I108" s="554"/>
      <c r="J108" s="539"/>
      <c r="K108" s="539"/>
      <c r="L108" s="539"/>
      <c r="M108" s="539"/>
      <c r="N108" s="539"/>
      <c r="O108" s="539"/>
      <c r="P108" s="539"/>
      <c r="Q108" s="539"/>
      <c r="R108" s="539"/>
      <c r="S108" s="539"/>
    </row>
    <row r="109" spans="1:19" ht="12.75">
      <c r="A109" s="546"/>
      <c r="B109" s="547"/>
      <c r="C109" s="580"/>
      <c r="D109" s="549" t="s">
        <v>482</v>
      </c>
      <c r="E109" s="550">
        <v>2500</v>
      </c>
      <c r="F109" s="551">
        <v>0</v>
      </c>
      <c r="G109" s="552">
        <v>92601</v>
      </c>
      <c r="H109" s="553">
        <v>4210</v>
      </c>
      <c r="I109" s="554"/>
      <c r="J109" s="539"/>
      <c r="K109" s="539"/>
      <c r="L109" s="539"/>
      <c r="M109" s="539"/>
      <c r="N109" s="539"/>
      <c r="O109" s="539"/>
      <c r="P109" s="539"/>
      <c r="Q109" s="539"/>
      <c r="R109" s="539"/>
      <c r="S109" s="539"/>
    </row>
    <row r="110" spans="1:19" ht="12.75">
      <c r="A110" s="546"/>
      <c r="B110" s="547"/>
      <c r="C110" s="580"/>
      <c r="D110" s="549" t="s">
        <v>483</v>
      </c>
      <c r="E110" s="597">
        <v>6500</v>
      </c>
      <c r="F110" s="598">
        <v>0</v>
      </c>
      <c r="G110" s="599">
        <v>92601</v>
      </c>
      <c r="H110" s="596">
        <v>4270</v>
      </c>
      <c r="I110" s="554"/>
      <c r="J110" s="539"/>
      <c r="K110" s="539"/>
      <c r="L110" s="539"/>
      <c r="M110" s="539"/>
      <c r="N110" s="539"/>
      <c r="O110" s="539"/>
      <c r="P110" s="539"/>
      <c r="Q110" s="539"/>
      <c r="R110" s="539"/>
      <c r="S110" s="539"/>
    </row>
    <row r="111" spans="1:19" ht="13.5" thickBot="1">
      <c r="A111" s="589"/>
      <c r="B111" s="557"/>
      <c r="C111" s="583"/>
      <c r="D111" s="559" t="s">
        <v>394</v>
      </c>
      <c r="E111" s="560">
        <f>SUM(E107:E110)</f>
        <v>12449</v>
      </c>
      <c r="F111" s="561">
        <f>SUM(F107:F110)</f>
        <v>777.54</v>
      </c>
      <c r="G111" s="562"/>
      <c r="H111" s="579"/>
      <c r="I111" s="564"/>
      <c r="J111" s="539"/>
      <c r="K111" s="539"/>
      <c r="L111" s="539"/>
      <c r="M111" s="539"/>
      <c r="N111" s="539"/>
      <c r="O111" s="539"/>
      <c r="P111" s="539"/>
      <c r="Q111" s="539"/>
      <c r="R111" s="539"/>
      <c r="S111" s="539"/>
    </row>
    <row r="112" spans="1:19" ht="12.75">
      <c r="A112" s="565">
        <v>14</v>
      </c>
      <c r="B112" s="566" t="s">
        <v>484</v>
      </c>
      <c r="C112" s="580">
        <v>21029</v>
      </c>
      <c r="D112" s="567" t="s">
        <v>485</v>
      </c>
      <c r="E112" s="550">
        <v>3500</v>
      </c>
      <c r="F112" s="551">
        <v>2239.43</v>
      </c>
      <c r="G112" s="552">
        <v>90095</v>
      </c>
      <c r="H112" s="553">
        <v>4210</v>
      </c>
      <c r="I112" s="554"/>
      <c r="J112" s="539"/>
      <c r="K112" s="539"/>
      <c r="L112" s="539"/>
      <c r="M112" s="539"/>
      <c r="N112" s="539"/>
      <c r="O112" s="539"/>
      <c r="P112" s="539"/>
      <c r="Q112" s="539"/>
      <c r="R112" s="539"/>
      <c r="S112" s="539"/>
    </row>
    <row r="113" spans="1:19" ht="12.75">
      <c r="A113" s="565"/>
      <c r="B113" s="566"/>
      <c r="C113" s="580"/>
      <c r="D113" s="567" t="s">
        <v>486</v>
      </c>
      <c r="E113" s="550">
        <v>800</v>
      </c>
      <c r="F113" s="551">
        <v>0</v>
      </c>
      <c r="G113" s="552">
        <v>90095</v>
      </c>
      <c r="H113" s="553">
        <v>4210</v>
      </c>
      <c r="I113" s="554"/>
      <c r="J113" s="539"/>
      <c r="K113" s="539"/>
      <c r="L113" s="539"/>
      <c r="M113" s="539"/>
      <c r="N113" s="539"/>
      <c r="O113" s="539"/>
      <c r="P113" s="539"/>
      <c r="Q113" s="539"/>
      <c r="R113" s="539"/>
      <c r="S113" s="539"/>
    </row>
    <row r="114" spans="1:19" ht="12.75">
      <c r="A114" s="565"/>
      <c r="B114" s="568"/>
      <c r="C114" s="586"/>
      <c r="D114" s="567" t="s">
        <v>487</v>
      </c>
      <c r="E114" s="550">
        <v>1500</v>
      </c>
      <c r="F114" s="551">
        <v>0</v>
      </c>
      <c r="G114" s="552">
        <v>90095</v>
      </c>
      <c r="H114" s="553">
        <v>4170</v>
      </c>
      <c r="I114" s="554"/>
      <c r="J114" s="539"/>
      <c r="K114" s="539"/>
      <c r="L114" s="539"/>
      <c r="M114" s="539"/>
      <c r="N114" s="539"/>
      <c r="O114" s="539"/>
      <c r="P114" s="539"/>
      <c r="Q114" s="539"/>
      <c r="R114" s="539"/>
      <c r="S114" s="539"/>
    </row>
    <row r="115" spans="1:19" ht="12.75">
      <c r="A115" s="565"/>
      <c r="B115" s="568"/>
      <c r="C115" s="586"/>
      <c r="D115" s="567" t="s">
        <v>488</v>
      </c>
      <c r="E115" s="550">
        <v>400</v>
      </c>
      <c r="F115" s="551">
        <v>0</v>
      </c>
      <c r="G115" s="552">
        <v>90003</v>
      </c>
      <c r="H115" s="553">
        <v>4210</v>
      </c>
      <c r="I115" s="554"/>
      <c r="J115" s="539"/>
      <c r="K115" s="539"/>
      <c r="L115" s="539"/>
      <c r="M115" s="539"/>
      <c r="N115" s="539"/>
      <c r="O115" s="539"/>
      <c r="P115" s="539"/>
      <c r="Q115" s="539"/>
      <c r="R115" s="539"/>
      <c r="S115" s="539"/>
    </row>
    <row r="116" spans="1:19" ht="12.75">
      <c r="A116" s="565"/>
      <c r="B116" s="566"/>
      <c r="C116" s="586"/>
      <c r="D116" s="567" t="s">
        <v>489</v>
      </c>
      <c r="E116" s="550">
        <v>600</v>
      </c>
      <c r="F116" s="551">
        <v>0</v>
      </c>
      <c r="G116" s="552">
        <v>90003</v>
      </c>
      <c r="H116" s="553">
        <v>4170</v>
      </c>
      <c r="I116" s="554"/>
      <c r="J116" s="539"/>
      <c r="K116" s="539"/>
      <c r="L116" s="539"/>
      <c r="M116" s="539"/>
      <c r="N116" s="539"/>
      <c r="O116" s="539"/>
      <c r="P116" s="539"/>
      <c r="Q116" s="539"/>
      <c r="R116" s="539"/>
      <c r="S116" s="539"/>
    </row>
    <row r="117" spans="1:19" ht="12.75">
      <c r="A117" s="565"/>
      <c r="B117" s="566"/>
      <c r="C117" s="586"/>
      <c r="D117" s="567" t="s">
        <v>490</v>
      </c>
      <c r="E117" s="550">
        <v>400</v>
      </c>
      <c r="F117" s="551">
        <v>0</v>
      </c>
      <c r="G117" s="552">
        <v>90003</v>
      </c>
      <c r="H117" s="553">
        <v>4210</v>
      </c>
      <c r="I117" s="554"/>
      <c r="J117" s="539"/>
      <c r="K117" s="539"/>
      <c r="L117" s="539"/>
      <c r="M117" s="539"/>
      <c r="N117" s="539"/>
      <c r="O117" s="539"/>
      <c r="P117" s="539"/>
      <c r="Q117" s="539"/>
      <c r="R117" s="539"/>
      <c r="S117" s="539"/>
    </row>
    <row r="118" spans="1:19" ht="12.75">
      <c r="A118" s="565"/>
      <c r="B118" s="566"/>
      <c r="C118" s="586"/>
      <c r="D118" s="567" t="s">
        <v>491</v>
      </c>
      <c r="E118" s="550">
        <v>400</v>
      </c>
      <c r="F118" s="551">
        <v>0</v>
      </c>
      <c r="G118" s="552">
        <v>90003</v>
      </c>
      <c r="H118" s="553">
        <v>4210</v>
      </c>
      <c r="I118" s="554"/>
      <c r="J118" s="539"/>
      <c r="K118" s="539"/>
      <c r="L118" s="539"/>
      <c r="M118" s="539"/>
      <c r="N118" s="539"/>
      <c r="O118" s="539"/>
      <c r="P118" s="539"/>
      <c r="Q118" s="539"/>
      <c r="R118" s="539"/>
      <c r="S118" s="539"/>
    </row>
    <row r="119" spans="1:19" ht="12.75">
      <c r="A119" s="565"/>
      <c r="B119" s="568"/>
      <c r="C119" s="586"/>
      <c r="D119" s="567" t="s">
        <v>492</v>
      </c>
      <c r="E119" s="550">
        <v>429</v>
      </c>
      <c r="F119" s="551">
        <v>0</v>
      </c>
      <c r="G119" s="552">
        <v>90003</v>
      </c>
      <c r="H119" s="553">
        <v>4170</v>
      </c>
      <c r="I119" s="554"/>
      <c r="J119" s="539"/>
      <c r="K119" s="539"/>
      <c r="L119" s="539"/>
      <c r="M119" s="539"/>
      <c r="N119" s="539"/>
      <c r="O119" s="539"/>
      <c r="P119" s="539"/>
      <c r="Q119" s="539"/>
      <c r="R119" s="539"/>
      <c r="S119" s="539"/>
    </row>
    <row r="120" spans="1:19" ht="12.75">
      <c r="A120" s="565"/>
      <c r="B120" s="568"/>
      <c r="C120" s="586"/>
      <c r="D120" s="567" t="s">
        <v>493</v>
      </c>
      <c r="E120" s="550">
        <v>1000</v>
      </c>
      <c r="F120" s="551">
        <v>0</v>
      </c>
      <c r="G120" s="552">
        <v>75412</v>
      </c>
      <c r="H120" s="553">
        <v>4210</v>
      </c>
      <c r="I120" s="554"/>
      <c r="J120" s="539"/>
      <c r="K120" s="539"/>
      <c r="L120" s="539"/>
      <c r="M120" s="539"/>
      <c r="N120" s="539"/>
      <c r="O120" s="539"/>
      <c r="P120" s="539"/>
      <c r="Q120" s="539"/>
      <c r="R120" s="539"/>
      <c r="S120" s="539"/>
    </row>
    <row r="121" spans="1:19" ht="25.5">
      <c r="A121" s="565"/>
      <c r="B121" s="568"/>
      <c r="C121" s="586"/>
      <c r="D121" s="575" t="s">
        <v>494</v>
      </c>
      <c r="E121" s="550">
        <v>1000</v>
      </c>
      <c r="F121" s="551">
        <v>600</v>
      </c>
      <c r="G121" s="552">
        <v>92601</v>
      </c>
      <c r="H121" s="553">
        <v>4300</v>
      </c>
      <c r="I121" s="554"/>
      <c r="J121" s="539"/>
      <c r="K121" s="539"/>
      <c r="L121" s="539"/>
      <c r="M121" s="539"/>
      <c r="N121" s="539"/>
      <c r="O121" s="539"/>
      <c r="P121" s="539"/>
      <c r="Q121" s="539"/>
      <c r="R121" s="539"/>
      <c r="S121" s="539"/>
    </row>
    <row r="122" spans="1:19" ht="12.75">
      <c r="A122" s="565"/>
      <c r="B122" s="568"/>
      <c r="C122" s="586"/>
      <c r="D122" s="567" t="s">
        <v>495</v>
      </c>
      <c r="E122" s="550">
        <v>1500</v>
      </c>
      <c r="F122" s="551">
        <v>0</v>
      </c>
      <c r="G122" s="552">
        <v>92109</v>
      </c>
      <c r="H122" s="553">
        <v>4210</v>
      </c>
      <c r="I122" s="554"/>
      <c r="J122" s="539"/>
      <c r="K122" s="539"/>
      <c r="L122" s="539"/>
      <c r="M122" s="539"/>
      <c r="N122" s="539"/>
      <c r="O122" s="539"/>
      <c r="P122" s="539"/>
      <c r="Q122" s="539"/>
      <c r="R122" s="539"/>
      <c r="S122" s="539"/>
    </row>
    <row r="123" spans="1:19" ht="12.75">
      <c r="A123" s="565"/>
      <c r="B123" s="568"/>
      <c r="C123" s="586"/>
      <c r="D123" s="567" t="s">
        <v>496</v>
      </c>
      <c r="E123" s="550">
        <v>500</v>
      </c>
      <c r="F123" s="551">
        <v>0</v>
      </c>
      <c r="G123" s="552">
        <v>92109</v>
      </c>
      <c r="H123" s="553">
        <v>4170</v>
      </c>
      <c r="I123" s="554"/>
      <c r="J123" s="539"/>
      <c r="K123" s="539"/>
      <c r="L123" s="539"/>
      <c r="M123" s="539"/>
      <c r="N123" s="539"/>
      <c r="O123" s="539"/>
      <c r="P123" s="539"/>
      <c r="Q123" s="539"/>
      <c r="R123" s="539"/>
      <c r="S123" s="539"/>
    </row>
    <row r="124" spans="1:19" ht="12.75">
      <c r="A124" s="565"/>
      <c r="B124" s="568"/>
      <c r="C124" s="586"/>
      <c r="D124" s="567" t="s">
        <v>497</v>
      </c>
      <c r="E124" s="550">
        <v>700</v>
      </c>
      <c r="F124" s="551">
        <v>699.82</v>
      </c>
      <c r="G124" s="552">
        <v>92109</v>
      </c>
      <c r="H124" s="553">
        <v>4210</v>
      </c>
      <c r="I124" s="554"/>
      <c r="J124" s="539"/>
      <c r="K124" s="539"/>
      <c r="L124" s="539"/>
      <c r="M124" s="539"/>
      <c r="N124" s="539"/>
      <c r="O124" s="539"/>
      <c r="P124" s="539"/>
      <c r="Q124" s="539"/>
      <c r="R124" s="539"/>
      <c r="S124" s="539"/>
    </row>
    <row r="125" spans="1:19" ht="12.75">
      <c r="A125" s="565"/>
      <c r="B125" s="568"/>
      <c r="C125" s="586"/>
      <c r="D125" s="567" t="s">
        <v>498</v>
      </c>
      <c r="E125" s="550">
        <v>300</v>
      </c>
      <c r="F125" s="551">
        <v>300</v>
      </c>
      <c r="G125" s="552">
        <v>92109</v>
      </c>
      <c r="H125" s="553">
        <v>4170</v>
      </c>
      <c r="I125" s="554"/>
      <c r="J125" s="539"/>
      <c r="K125" s="539"/>
      <c r="L125" s="539"/>
      <c r="M125" s="539"/>
      <c r="N125" s="539"/>
      <c r="O125" s="539"/>
      <c r="P125" s="539"/>
      <c r="Q125" s="539"/>
      <c r="R125" s="539"/>
      <c r="S125" s="539"/>
    </row>
    <row r="126" spans="1:19" ht="12.75">
      <c r="A126" s="565"/>
      <c r="B126" s="568"/>
      <c r="C126" s="586"/>
      <c r="D126" s="567" t="s">
        <v>499</v>
      </c>
      <c r="E126" s="550">
        <v>2000</v>
      </c>
      <c r="F126" s="551">
        <v>0</v>
      </c>
      <c r="G126" s="552">
        <v>92109</v>
      </c>
      <c r="H126" s="553">
        <v>4210</v>
      </c>
      <c r="I126" s="554"/>
      <c r="J126" s="539"/>
      <c r="K126" s="539"/>
      <c r="L126" s="539"/>
      <c r="M126" s="539"/>
      <c r="N126" s="539"/>
      <c r="O126" s="539"/>
      <c r="P126" s="539"/>
      <c r="Q126" s="539"/>
      <c r="R126" s="539"/>
      <c r="S126" s="539"/>
    </row>
    <row r="127" spans="1:19" ht="12.75">
      <c r="A127" s="565"/>
      <c r="B127" s="568"/>
      <c r="C127" s="586"/>
      <c r="D127" s="567" t="s">
        <v>500</v>
      </c>
      <c r="E127" s="550">
        <v>6000</v>
      </c>
      <c r="F127" s="551">
        <v>0</v>
      </c>
      <c r="G127" s="552">
        <v>92109</v>
      </c>
      <c r="H127" s="553">
        <v>6060</v>
      </c>
      <c r="I127" s="554"/>
      <c r="J127" s="539"/>
      <c r="K127" s="539"/>
      <c r="L127" s="539"/>
      <c r="M127" s="539"/>
      <c r="N127" s="539"/>
      <c r="O127" s="539"/>
      <c r="P127" s="539"/>
      <c r="Q127" s="539"/>
      <c r="R127" s="539"/>
      <c r="S127" s="539"/>
    </row>
    <row r="128" spans="1:19" ht="13.5" thickBot="1">
      <c r="A128" s="585"/>
      <c r="B128" s="571"/>
      <c r="C128" s="587"/>
      <c r="D128" s="573" t="s">
        <v>394</v>
      </c>
      <c r="E128" s="560">
        <f>SUM(E112:E127)</f>
        <v>21029</v>
      </c>
      <c r="F128" s="561">
        <f>SUM(F112:F127)</f>
        <v>3839.25</v>
      </c>
      <c r="G128" s="562"/>
      <c r="H128" s="563"/>
      <c r="I128" s="564"/>
      <c r="J128" s="539"/>
      <c r="K128" s="539"/>
      <c r="L128" s="539"/>
      <c r="M128" s="539"/>
      <c r="N128" s="539"/>
      <c r="O128" s="539"/>
      <c r="P128" s="539"/>
      <c r="Q128" s="539"/>
      <c r="R128" s="539"/>
      <c r="S128" s="539"/>
    </row>
    <row r="129" spans="1:19" ht="12.75">
      <c r="A129" s="565">
        <v>15</v>
      </c>
      <c r="B129" s="566" t="s">
        <v>501</v>
      </c>
      <c r="C129" s="580">
        <v>21029</v>
      </c>
      <c r="D129" s="567" t="s">
        <v>502</v>
      </c>
      <c r="E129" s="550">
        <v>700</v>
      </c>
      <c r="F129" s="551">
        <v>698.14</v>
      </c>
      <c r="G129" s="552">
        <v>92109</v>
      </c>
      <c r="H129" s="553">
        <v>4210</v>
      </c>
      <c r="I129" s="554"/>
      <c r="J129" s="539"/>
      <c r="K129" s="539"/>
      <c r="L129" s="539"/>
      <c r="M129" s="539"/>
      <c r="N129" s="539"/>
      <c r="O129" s="539"/>
      <c r="P129" s="539"/>
      <c r="Q129" s="539"/>
      <c r="R129" s="539"/>
      <c r="S129" s="539"/>
    </row>
    <row r="130" spans="1:19" ht="12.75">
      <c r="A130" s="565"/>
      <c r="B130" s="568"/>
      <c r="C130" s="580"/>
      <c r="D130" s="567" t="s">
        <v>503</v>
      </c>
      <c r="E130" s="550">
        <v>1000</v>
      </c>
      <c r="F130" s="551">
        <v>0</v>
      </c>
      <c r="G130" s="552">
        <v>92109</v>
      </c>
      <c r="H130" s="553">
        <v>4210</v>
      </c>
      <c r="I130" s="554"/>
      <c r="J130" s="539"/>
      <c r="K130" s="539"/>
      <c r="L130" s="539"/>
      <c r="M130" s="539"/>
      <c r="N130" s="539"/>
      <c r="O130" s="539"/>
      <c r="P130" s="539"/>
      <c r="Q130" s="539"/>
      <c r="R130" s="539"/>
      <c r="S130" s="539"/>
    </row>
    <row r="131" spans="1:19" ht="12.75">
      <c r="A131" s="565"/>
      <c r="B131" s="568"/>
      <c r="C131" s="580"/>
      <c r="D131" s="567" t="s">
        <v>504</v>
      </c>
      <c r="E131" s="550">
        <v>300</v>
      </c>
      <c r="F131" s="551">
        <v>299.97</v>
      </c>
      <c r="G131" s="552">
        <v>92109</v>
      </c>
      <c r="H131" s="553">
        <v>4210</v>
      </c>
      <c r="I131" s="554"/>
      <c r="J131" s="539"/>
      <c r="K131" s="539"/>
      <c r="L131" s="539"/>
      <c r="M131" s="539"/>
      <c r="N131" s="539"/>
      <c r="O131" s="539"/>
      <c r="P131" s="539"/>
      <c r="Q131" s="539"/>
      <c r="R131" s="539"/>
      <c r="S131" s="539"/>
    </row>
    <row r="132" spans="1:19" ht="12.75">
      <c r="A132" s="565"/>
      <c r="B132" s="568"/>
      <c r="C132" s="580"/>
      <c r="D132" s="567" t="s">
        <v>505</v>
      </c>
      <c r="E132" s="550">
        <v>300</v>
      </c>
      <c r="F132" s="551">
        <v>0</v>
      </c>
      <c r="G132" s="552">
        <v>92109</v>
      </c>
      <c r="H132" s="553">
        <v>4210</v>
      </c>
      <c r="I132" s="554"/>
      <c r="J132" s="539"/>
      <c r="K132" s="539"/>
      <c r="L132" s="539"/>
      <c r="M132" s="539"/>
      <c r="N132" s="539"/>
      <c r="O132" s="539"/>
      <c r="P132" s="539"/>
      <c r="Q132" s="539"/>
      <c r="R132" s="539"/>
      <c r="S132" s="539"/>
    </row>
    <row r="133" spans="1:19" ht="12.75">
      <c r="A133" s="565"/>
      <c r="B133" s="568"/>
      <c r="C133" s="580"/>
      <c r="D133" s="567" t="s">
        <v>506</v>
      </c>
      <c r="E133" s="550">
        <v>2000</v>
      </c>
      <c r="F133" s="551">
        <v>0</v>
      </c>
      <c r="G133" s="552">
        <v>90003</v>
      </c>
      <c r="H133" s="553">
        <v>4210</v>
      </c>
      <c r="I133" s="554"/>
      <c r="J133" s="539"/>
      <c r="K133" s="539"/>
      <c r="L133" s="539"/>
      <c r="M133" s="539"/>
      <c r="N133" s="539"/>
      <c r="O133" s="539"/>
      <c r="P133" s="539"/>
      <c r="Q133" s="539"/>
      <c r="R133" s="539"/>
      <c r="S133" s="539"/>
    </row>
    <row r="134" spans="1:19" ht="12.75">
      <c r="A134" s="565"/>
      <c r="B134" s="568"/>
      <c r="C134" s="580"/>
      <c r="D134" s="567" t="s">
        <v>507</v>
      </c>
      <c r="E134" s="550">
        <v>1500</v>
      </c>
      <c r="F134" s="551">
        <v>0</v>
      </c>
      <c r="G134" s="552">
        <v>90003</v>
      </c>
      <c r="H134" s="553">
        <v>4170</v>
      </c>
      <c r="I134" s="554"/>
      <c r="J134" s="539"/>
      <c r="K134" s="539"/>
      <c r="L134" s="539"/>
      <c r="M134" s="539"/>
      <c r="N134" s="539"/>
      <c r="O134" s="539"/>
      <c r="P134" s="539"/>
      <c r="Q134" s="539"/>
      <c r="R134" s="539"/>
      <c r="S134" s="539"/>
    </row>
    <row r="135" spans="1:19" ht="12.75">
      <c r="A135" s="565"/>
      <c r="B135" s="568"/>
      <c r="C135" s="580"/>
      <c r="D135" s="567" t="s">
        <v>508</v>
      </c>
      <c r="E135" s="550">
        <v>1500</v>
      </c>
      <c r="F135" s="551">
        <v>1499.38</v>
      </c>
      <c r="G135" s="552">
        <v>92601</v>
      </c>
      <c r="H135" s="553">
        <v>4300</v>
      </c>
      <c r="I135" s="554"/>
      <c r="J135" s="539"/>
      <c r="K135" s="539"/>
      <c r="L135" s="539"/>
      <c r="M135" s="539"/>
      <c r="N135" s="539"/>
      <c r="O135" s="539"/>
      <c r="P135" s="539"/>
      <c r="Q135" s="539"/>
      <c r="R135" s="539"/>
      <c r="S135" s="539"/>
    </row>
    <row r="136" spans="1:19" ht="25.5">
      <c r="A136" s="565"/>
      <c r="B136" s="568"/>
      <c r="C136" s="580"/>
      <c r="D136" s="575" t="s">
        <v>509</v>
      </c>
      <c r="E136" s="550">
        <v>9429</v>
      </c>
      <c r="F136" s="551">
        <v>0</v>
      </c>
      <c r="G136" s="552">
        <v>92601</v>
      </c>
      <c r="H136" s="553">
        <v>6050</v>
      </c>
      <c r="I136" s="554"/>
      <c r="J136" s="539"/>
      <c r="K136" s="539"/>
      <c r="L136" s="539"/>
      <c r="M136" s="539"/>
      <c r="N136" s="539"/>
      <c r="O136" s="539"/>
      <c r="P136" s="539"/>
      <c r="Q136" s="539"/>
      <c r="R136" s="539"/>
      <c r="S136" s="539"/>
    </row>
    <row r="137" spans="1:19" ht="12.75">
      <c r="A137" s="565"/>
      <c r="B137" s="568"/>
      <c r="C137" s="580"/>
      <c r="D137" s="567" t="s">
        <v>510</v>
      </c>
      <c r="E137" s="550">
        <v>2000</v>
      </c>
      <c r="F137" s="551">
        <v>1998.36</v>
      </c>
      <c r="G137" s="552">
        <v>90015</v>
      </c>
      <c r="H137" s="553">
        <v>6050</v>
      </c>
      <c r="I137" s="554"/>
      <c r="J137" s="539"/>
      <c r="K137" s="539"/>
      <c r="L137" s="539"/>
      <c r="M137" s="539"/>
      <c r="N137" s="539"/>
      <c r="O137" s="539"/>
      <c r="P137" s="539"/>
      <c r="Q137" s="539"/>
      <c r="R137" s="539"/>
      <c r="S137" s="539"/>
    </row>
    <row r="138" spans="1:19" ht="12.75">
      <c r="A138" s="565"/>
      <c r="B138" s="568"/>
      <c r="C138" s="580"/>
      <c r="D138" s="567" t="s">
        <v>511</v>
      </c>
      <c r="E138" s="550">
        <v>500</v>
      </c>
      <c r="F138" s="551">
        <v>0</v>
      </c>
      <c r="G138" s="552">
        <v>92601</v>
      </c>
      <c r="H138" s="553">
        <v>4210</v>
      </c>
      <c r="I138" s="554"/>
      <c r="J138" s="539"/>
      <c r="K138" s="539"/>
      <c r="L138" s="539"/>
      <c r="M138" s="539"/>
      <c r="N138" s="539"/>
      <c r="O138" s="539"/>
      <c r="P138" s="539"/>
      <c r="Q138" s="539"/>
      <c r="R138" s="539"/>
      <c r="S138" s="539"/>
    </row>
    <row r="139" spans="1:19" ht="12.75">
      <c r="A139" s="565"/>
      <c r="B139" s="568"/>
      <c r="C139" s="580"/>
      <c r="D139" s="567" t="s">
        <v>512</v>
      </c>
      <c r="E139" s="550">
        <v>500</v>
      </c>
      <c r="F139" s="551">
        <v>0</v>
      </c>
      <c r="G139" s="552">
        <v>92601</v>
      </c>
      <c r="H139" s="553">
        <v>4210</v>
      </c>
      <c r="I139" s="554"/>
      <c r="J139" s="539"/>
      <c r="K139" s="539"/>
      <c r="L139" s="539"/>
      <c r="M139" s="539"/>
      <c r="N139" s="539"/>
      <c r="O139" s="539"/>
      <c r="P139" s="539"/>
      <c r="Q139" s="539"/>
      <c r="R139" s="539"/>
      <c r="S139" s="539"/>
    </row>
    <row r="140" spans="1:19" ht="12.75">
      <c r="A140" s="565"/>
      <c r="B140" s="568"/>
      <c r="C140" s="580"/>
      <c r="D140" s="567" t="s">
        <v>513</v>
      </c>
      <c r="E140" s="550">
        <v>500</v>
      </c>
      <c r="F140" s="551">
        <v>0</v>
      </c>
      <c r="G140" s="552">
        <v>75412</v>
      </c>
      <c r="H140" s="553">
        <v>4210</v>
      </c>
      <c r="I140" s="554"/>
      <c r="J140" s="539"/>
      <c r="K140" s="539"/>
      <c r="L140" s="539"/>
      <c r="M140" s="539"/>
      <c r="N140" s="539"/>
      <c r="O140" s="539"/>
      <c r="P140" s="539"/>
      <c r="Q140" s="539"/>
      <c r="R140" s="539"/>
      <c r="S140" s="539"/>
    </row>
    <row r="141" spans="1:19" ht="12.75">
      <c r="A141" s="565"/>
      <c r="B141" s="568"/>
      <c r="C141" s="580"/>
      <c r="D141" s="567" t="s">
        <v>514</v>
      </c>
      <c r="E141" s="550">
        <v>500</v>
      </c>
      <c r="F141" s="551">
        <v>0</v>
      </c>
      <c r="G141" s="552">
        <v>92109</v>
      </c>
      <c r="H141" s="553">
        <v>4210</v>
      </c>
      <c r="I141" s="554"/>
      <c r="J141" s="539"/>
      <c r="K141" s="539"/>
      <c r="L141" s="539"/>
      <c r="M141" s="539"/>
      <c r="N141" s="539"/>
      <c r="O141" s="539"/>
      <c r="P141" s="539"/>
      <c r="Q141" s="539"/>
      <c r="R141" s="539"/>
      <c r="S141" s="539"/>
    </row>
    <row r="142" spans="1:19" ht="12.75">
      <c r="A142" s="565"/>
      <c r="B142" s="568"/>
      <c r="C142" s="580"/>
      <c r="D142" s="567" t="s">
        <v>515</v>
      </c>
      <c r="E142" s="550">
        <v>300</v>
      </c>
      <c r="F142" s="551">
        <v>289.6</v>
      </c>
      <c r="G142" s="552">
        <v>92109</v>
      </c>
      <c r="H142" s="553">
        <v>4210</v>
      </c>
      <c r="I142" s="554"/>
      <c r="J142" s="539"/>
      <c r="K142" s="539"/>
      <c r="L142" s="539"/>
      <c r="M142" s="539"/>
      <c r="N142" s="539"/>
      <c r="O142" s="539"/>
      <c r="P142" s="539"/>
      <c r="Q142" s="539"/>
      <c r="R142" s="539"/>
      <c r="S142" s="539"/>
    </row>
    <row r="143" spans="1:19" ht="13.5" thickBot="1">
      <c r="A143" s="585"/>
      <c r="B143" s="571"/>
      <c r="C143" s="583"/>
      <c r="D143" s="573" t="s">
        <v>394</v>
      </c>
      <c r="E143" s="560">
        <f>SUM(E129:E142)</f>
        <v>21029</v>
      </c>
      <c r="F143" s="561">
        <f>SUM(F129:F142)</f>
        <v>4785.450000000001</v>
      </c>
      <c r="G143" s="562"/>
      <c r="H143" s="563"/>
      <c r="I143" s="584"/>
      <c r="J143" s="539"/>
      <c r="K143" s="539"/>
      <c r="L143" s="539"/>
      <c r="M143" s="539"/>
      <c r="N143" s="539"/>
      <c r="O143" s="539"/>
      <c r="P143" s="539"/>
      <c r="Q143" s="539"/>
      <c r="R143" s="539"/>
      <c r="S143" s="539"/>
    </row>
    <row r="144" spans="1:19" ht="12.75">
      <c r="A144" s="546">
        <v>16</v>
      </c>
      <c r="B144" s="547" t="s">
        <v>516</v>
      </c>
      <c r="C144" s="580">
        <v>10115</v>
      </c>
      <c r="D144" s="549" t="s">
        <v>517</v>
      </c>
      <c r="E144" s="550">
        <v>1000</v>
      </c>
      <c r="F144" s="551">
        <v>850</v>
      </c>
      <c r="G144" s="552">
        <v>92109</v>
      </c>
      <c r="H144" s="553">
        <v>4210</v>
      </c>
      <c r="I144" s="554"/>
      <c r="J144" s="539"/>
      <c r="K144" s="539"/>
      <c r="L144" s="539"/>
      <c r="M144" s="539"/>
      <c r="N144" s="539"/>
      <c r="O144" s="539"/>
      <c r="P144" s="539"/>
      <c r="Q144" s="539"/>
      <c r="R144" s="539"/>
      <c r="S144" s="539"/>
    </row>
    <row r="145" spans="1:19" ht="25.5">
      <c r="A145" s="546"/>
      <c r="B145" s="547"/>
      <c r="C145" s="580"/>
      <c r="D145" s="555" t="s">
        <v>518</v>
      </c>
      <c r="E145" s="550">
        <v>1000</v>
      </c>
      <c r="F145" s="551">
        <v>0</v>
      </c>
      <c r="G145" s="552">
        <v>90003</v>
      </c>
      <c r="H145" s="553">
        <v>4170</v>
      </c>
      <c r="I145" s="554"/>
      <c r="J145" s="539"/>
      <c r="K145" s="539"/>
      <c r="L145" s="539"/>
      <c r="M145" s="539"/>
      <c r="N145" s="539"/>
      <c r="O145" s="539"/>
      <c r="P145" s="539"/>
      <c r="Q145" s="539"/>
      <c r="R145" s="539"/>
      <c r="S145" s="539"/>
    </row>
    <row r="146" spans="1:19" ht="12.75">
      <c r="A146" s="546"/>
      <c r="B146" s="547"/>
      <c r="C146" s="580"/>
      <c r="D146" s="549" t="s">
        <v>470</v>
      </c>
      <c r="E146" s="550">
        <v>1000</v>
      </c>
      <c r="F146" s="551">
        <v>200.02</v>
      </c>
      <c r="G146" s="552">
        <v>90003</v>
      </c>
      <c r="H146" s="553">
        <v>4210</v>
      </c>
      <c r="I146" s="554"/>
      <c r="J146" s="539"/>
      <c r="K146" s="539"/>
      <c r="L146" s="539"/>
      <c r="M146" s="539"/>
      <c r="N146" s="539"/>
      <c r="O146" s="539"/>
      <c r="P146" s="539"/>
      <c r="Q146" s="539"/>
      <c r="R146" s="539"/>
      <c r="S146" s="539"/>
    </row>
    <row r="147" spans="1:19" ht="12.75">
      <c r="A147" s="546"/>
      <c r="B147" s="547"/>
      <c r="C147" s="580"/>
      <c r="D147" s="549" t="s">
        <v>519</v>
      </c>
      <c r="E147" s="550">
        <v>500</v>
      </c>
      <c r="F147" s="551">
        <v>500</v>
      </c>
      <c r="G147" s="552">
        <v>90004</v>
      </c>
      <c r="H147" s="553">
        <v>4210</v>
      </c>
      <c r="I147" s="554"/>
      <c r="J147" s="539"/>
      <c r="K147" s="539"/>
      <c r="L147" s="539"/>
      <c r="M147" s="539"/>
      <c r="N147" s="539"/>
      <c r="O147" s="539"/>
      <c r="P147" s="539"/>
      <c r="Q147" s="539"/>
      <c r="R147" s="539"/>
      <c r="S147" s="539"/>
    </row>
    <row r="148" spans="1:19" ht="12.75">
      <c r="A148" s="546"/>
      <c r="B148" s="547"/>
      <c r="C148" s="580"/>
      <c r="D148" s="549" t="s">
        <v>520</v>
      </c>
      <c r="E148" s="550">
        <v>5000</v>
      </c>
      <c r="F148" s="551">
        <v>0</v>
      </c>
      <c r="G148" s="552">
        <v>90095</v>
      </c>
      <c r="H148" s="553">
        <v>6060</v>
      </c>
      <c r="I148" s="554"/>
      <c r="J148" s="539"/>
      <c r="K148" s="539"/>
      <c r="L148" s="539"/>
      <c r="M148" s="539"/>
      <c r="N148" s="539"/>
      <c r="O148" s="539"/>
      <c r="P148" s="539"/>
      <c r="Q148" s="539"/>
      <c r="R148" s="539"/>
      <c r="S148" s="539"/>
    </row>
    <row r="149" spans="1:19" ht="12.75">
      <c r="A149" s="546"/>
      <c r="B149" s="547"/>
      <c r="C149" s="580"/>
      <c r="D149" s="549" t="s">
        <v>521</v>
      </c>
      <c r="E149" s="597">
        <v>1615</v>
      </c>
      <c r="F149" s="598">
        <v>300</v>
      </c>
      <c r="G149" s="599">
        <v>92109</v>
      </c>
      <c r="H149" s="596">
        <v>4210</v>
      </c>
      <c r="I149" s="554"/>
      <c r="J149" s="539"/>
      <c r="K149" s="539"/>
      <c r="L149" s="539"/>
      <c r="M149" s="539"/>
      <c r="N149" s="539"/>
      <c r="O149" s="539"/>
      <c r="P149" s="539"/>
      <c r="Q149" s="539"/>
      <c r="R149" s="539"/>
      <c r="S149" s="539"/>
    </row>
    <row r="150" spans="1:19" ht="13.5" thickBot="1">
      <c r="A150" s="556"/>
      <c r="B150" s="557"/>
      <c r="C150" s="591"/>
      <c r="D150" s="559" t="s">
        <v>522</v>
      </c>
      <c r="E150" s="560">
        <f>SUM(E144:E149)</f>
        <v>10115</v>
      </c>
      <c r="F150" s="561">
        <f>SUM(F144:F149)</f>
        <v>1850.02</v>
      </c>
      <c r="G150" s="562"/>
      <c r="H150" s="579"/>
      <c r="I150" s="564"/>
      <c r="J150" s="539"/>
      <c r="K150" s="539"/>
      <c r="L150" s="539"/>
      <c r="M150" s="539"/>
      <c r="N150" s="539"/>
      <c r="O150" s="539"/>
      <c r="P150" s="539"/>
      <c r="Q150" s="539"/>
      <c r="R150" s="539"/>
      <c r="S150" s="539"/>
    </row>
    <row r="151" spans="1:19" ht="12.75">
      <c r="A151" s="565">
        <v>17</v>
      </c>
      <c r="B151" s="601" t="s">
        <v>523</v>
      </c>
      <c r="C151" s="602">
        <v>8580</v>
      </c>
      <c r="D151" s="603" t="s">
        <v>524</v>
      </c>
      <c r="E151" s="604">
        <v>800</v>
      </c>
      <c r="F151" s="605">
        <v>0</v>
      </c>
      <c r="G151" s="606">
        <v>90003</v>
      </c>
      <c r="H151" s="607">
        <v>4170</v>
      </c>
      <c r="I151" s="545"/>
      <c r="J151" s="539"/>
      <c r="K151" s="539"/>
      <c r="L151" s="539"/>
      <c r="M151" s="539"/>
      <c r="N151" s="539"/>
      <c r="O151" s="539"/>
      <c r="P151" s="539"/>
      <c r="Q151" s="539"/>
      <c r="R151" s="539"/>
      <c r="S151" s="539"/>
    </row>
    <row r="152" spans="1:19" ht="12.75">
      <c r="A152" s="565"/>
      <c r="B152" s="601"/>
      <c r="C152" s="602"/>
      <c r="D152" s="603" t="s">
        <v>525</v>
      </c>
      <c r="E152" s="604">
        <v>700</v>
      </c>
      <c r="F152" s="605">
        <v>60.5</v>
      </c>
      <c r="G152" s="606">
        <v>90003</v>
      </c>
      <c r="H152" s="607">
        <v>4210</v>
      </c>
      <c r="I152" s="545"/>
      <c r="J152" s="539"/>
      <c r="K152" s="539"/>
      <c r="L152" s="539"/>
      <c r="M152" s="539"/>
      <c r="N152" s="539"/>
      <c r="O152" s="539"/>
      <c r="P152" s="539"/>
      <c r="Q152" s="539"/>
      <c r="R152" s="539"/>
      <c r="S152" s="539"/>
    </row>
    <row r="153" spans="1:19" ht="12.75">
      <c r="A153" s="565"/>
      <c r="B153" s="608"/>
      <c r="C153" s="608"/>
      <c r="D153" s="603" t="s">
        <v>526</v>
      </c>
      <c r="E153" s="604">
        <v>6980</v>
      </c>
      <c r="F153" s="605">
        <v>0</v>
      </c>
      <c r="G153" s="606">
        <v>90095</v>
      </c>
      <c r="H153" s="607">
        <v>6060</v>
      </c>
      <c r="I153" s="545"/>
      <c r="J153" s="539"/>
      <c r="K153" s="539"/>
      <c r="L153" s="539"/>
      <c r="M153" s="539"/>
      <c r="N153" s="539"/>
      <c r="O153" s="539"/>
      <c r="P153" s="539"/>
      <c r="Q153" s="539"/>
      <c r="R153" s="539"/>
      <c r="S153" s="539"/>
    </row>
    <row r="154" spans="1:19" ht="12.75">
      <c r="A154" s="565"/>
      <c r="B154" s="608"/>
      <c r="C154" s="608"/>
      <c r="D154" s="603" t="s">
        <v>527</v>
      </c>
      <c r="E154" s="609">
        <v>100</v>
      </c>
      <c r="F154" s="610">
        <v>0</v>
      </c>
      <c r="G154" s="599">
        <v>60095</v>
      </c>
      <c r="H154" s="596">
        <v>4210</v>
      </c>
      <c r="I154" s="554"/>
      <c r="J154" s="539"/>
      <c r="K154" s="539"/>
      <c r="L154" s="539"/>
      <c r="M154" s="539"/>
      <c r="N154" s="539"/>
      <c r="O154" s="539"/>
      <c r="P154" s="539"/>
      <c r="Q154" s="539"/>
      <c r="R154" s="539"/>
      <c r="S154" s="539"/>
    </row>
    <row r="155" spans="1:19" ht="13.5" thickBot="1">
      <c r="A155" s="611"/>
      <c r="B155" s="571"/>
      <c r="C155" s="587"/>
      <c r="D155" s="573" t="s">
        <v>394</v>
      </c>
      <c r="E155" s="560">
        <f>SUM(E151:E154)</f>
        <v>8580</v>
      </c>
      <c r="F155" s="561">
        <f>SUM(F151:F154)</f>
        <v>60.5</v>
      </c>
      <c r="G155" s="562"/>
      <c r="H155" s="579"/>
      <c r="I155" s="564"/>
      <c r="J155" s="539"/>
      <c r="K155" s="539"/>
      <c r="L155" s="539"/>
      <c r="M155" s="539"/>
      <c r="N155" s="539"/>
      <c r="O155" s="539"/>
      <c r="P155" s="539"/>
      <c r="Q155" s="539"/>
      <c r="R155" s="539"/>
      <c r="S155" s="539"/>
    </row>
    <row r="156" spans="1:19" ht="12.75">
      <c r="A156" s="565">
        <v>18</v>
      </c>
      <c r="B156" s="566" t="s">
        <v>528</v>
      </c>
      <c r="C156" s="580">
        <v>8370</v>
      </c>
      <c r="D156" s="567" t="s">
        <v>529</v>
      </c>
      <c r="E156" s="550">
        <v>3000</v>
      </c>
      <c r="F156" s="551">
        <v>0</v>
      </c>
      <c r="G156" s="552">
        <v>92109</v>
      </c>
      <c r="H156" s="553">
        <v>4210</v>
      </c>
      <c r="I156" s="554"/>
      <c r="J156" s="539"/>
      <c r="K156" s="539"/>
      <c r="L156" s="539"/>
      <c r="M156" s="539"/>
      <c r="N156" s="539"/>
      <c r="O156" s="539"/>
      <c r="P156" s="539"/>
      <c r="Q156" s="539"/>
      <c r="R156" s="539"/>
      <c r="S156" s="539"/>
    </row>
    <row r="157" spans="1:19" ht="12.75">
      <c r="A157" s="565"/>
      <c r="B157" s="566"/>
      <c r="C157" s="580"/>
      <c r="D157" s="567" t="s">
        <v>530</v>
      </c>
      <c r="E157" s="550">
        <v>1700</v>
      </c>
      <c r="F157" s="551">
        <v>0</v>
      </c>
      <c r="G157" s="552">
        <v>92601</v>
      </c>
      <c r="H157" s="553">
        <v>4210</v>
      </c>
      <c r="I157" s="554"/>
      <c r="J157" s="539"/>
      <c r="K157" s="539"/>
      <c r="L157" s="539"/>
      <c r="M157" s="539"/>
      <c r="N157" s="539"/>
      <c r="O157" s="539"/>
      <c r="P157" s="539"/>
      <c r="Q157" s="539"/>
      <c r="R157" s="539"/>
      <c r="S157" s="539"/>
    </row>
    <row r="158" spans="1:19" ht="12.75">
      <c r="A158" s="565"/>
      <c r="B158" s="566"/>
      <c r="C158" s="580"/>
      <c r="D158" s="567" t="s">
        <v>531</v>
      </c>
      <c r="E158" s="550">
        <v>1300</v>
      </c>
      <c r="F158" s="551">
        <v>0</v>
      </c>
      <c r="G158" s="552">
        <v>92601</v>
      </c>
      <c r="H158" s="553">
        <v>4170</v>
      </c>
      <c r="I158" s="554"/>
      <c r="J158" s="539"/>
      <c r="K158" s="539"/>
      <c r="L158" s="539"/>
      <c r="M158" s="539"/>
      <c r="N158" s="539"/>
      <c r="O158" s="539"/>
      <c r="P158" s="539"/>
      <c r="Q158" s="539"/>
      <c r="R158" s="539"/>
      <c r="S158" s="539"/>
    </row>
    <row r="159" spans="1:19" ht="12.75">
      <c r="A159" s="565"/>
      <c r="B159" s="566"/>
      <c r="C159" s="580"/>
      <c r="D159" s="567" t="s">
        <v>532</v>
      </c>
      <c r="E159" s="597">
        <v>2370</v>
      </c>
      <c r="F159" s="598">
        <v>1800</v>
      </c>
      <c r="G159" s="599">
        <v>90003</v>
      </c>
      <c r="H159" s="596">
        <v>4210</v>
      </c>
      <c r="I159" s="554"/>
      <c r="J159" s="539"/>
      <c r="K159" s="539"/>
      <c r="L159" s="539"/>
      <c r="M159" s="539"/>
      <c r="N159" s="539"/>
      <c r="O159" s="539"/>
      <c r="P159" s="539"/>
      <c r="Q159" s="539"/>
      <c r="R159" s="539"/>
      <c r="S159" s="539"/>
    </row>
    <row r="160" spans="1:19" ht="13.5" thickBot="1">
      <c r="A160" s="611"/>
      <c r="B160" s="612"/>
      <c r="C160" s="587"/>
      <c r="D160" s="573" t="s">
        <v>394</v>
      </c>
      <c r="E160" s="560">
        <f>SUM(E156:E159)</f>
        <v>8370</v>
      </c>
      <c r="F160" s="561">
        <f>SUM(F156:F159)</f>
        <v>1800</v>
      </c>
      <c r="G160" s="562"/>
      <c r="H160" s="579"/>
      <c r="I160" s="564"/>
      <c r="J160" s="539"/>
      <c r="K160" s="539"/>
      <c r="L160" s="539"/>
      <c r="M160" s="539"/>
      <c r="N160" s="539"/>
      <c r="O160" s="539"/>
      <c r="P160" s="539"/>
      <c r="Q160" s="539"/>
      <c r="R160" s="539"/>
      <c r="S160" s="539"/>
    </row>
    <row r="161" spans="1:19" ht="25.5">
      <c r="A161" s="546">
        <v>19</v>
      </c>
      <c r="B161" s="547" t="s">
        <v>533</v>
      </c>
      <c r="C161" s="580">
        <v>21029</v>
      </c>
      <c r="D161" s="555" t="s">
        <v>534</v>
      </c>
      <c r="E161" s="550">
        <v>3000</v>
      </c>
      <c r="F161" s="551">
        <v>0</v>
      </c>
      <c r="G161" s="552">
        <v>90095</v>
      </c>
      <c r="H161" s="553">
        <v>4210</v>
      </c>
      <c r="I161" s="554"/>
      <c r="J161" s="539"/>
      <c r="K161" s="539"/>
      <c r="L161" s="539"/>
      <c r="M161" s="539"/>
      <c r="N161" s="539"/>
      <c r="O161" s="539"/>
      <c r="P161" s="539"/>
      <c r="Q161" s="539"/>
      <c r="R161" s="539"/>
      <c r="S161" s="539"/>
    </row>
    <row r="162" spans="1:19" ht="12.75">
      <c r="A162" s="546"/>
      <c r="B162" s="547"/>
      <c r="C162" s="580"/>
      <c r="D162" s="555" t="s">
        <v>535</v>
      </c>
      <c r="E162" s="550">
        <v>1529</v>
      </c>
      <c r="F162" s="551">
        <v>0</v>
      </c>
      <c r="G162" s="552">
        <v>90095</v>
      </c>
      <c r="H162" s="553">
        <v>4300</v>
      </c>
      <c r="I162" s="554"/>
      <c r="J162" s="539"/>
      <c r="K162" s="539"/>
      <c r="L162" s="539"/>
      <c r="M162" s="539"/>
      <c r="N162" s="539"/>
      <c r="O162" s="539"/>
      <c r="P162" s="539"/>
      <c r="Q162" s="539"/>
      <c r="R162" s="539"/>
      <c r="S162" s="539"/>
    </row>
    <row r="163" spans="1:19" ht="12.75">
      <c r="A163" s="546"/>
      <c r="B163" s="547"/>
      <c r="C163" s="580"/>
      <c r="D163" s="555" t="s">
        <v>536</v>
      </c>
      <c r="E163" s="550">
        <v>1850</v>
      </c>
      <c r="F163" s="551">
        <v>0</v>
      </c>
      <c r="G163" s="552">
        <v>92109</v>
      </c>
      <c r="H163" s="553">
        <v>4210</v>
      </c>
      <c r="I163" s="554"/>
      <c r="J163" s="539"/>
      <c r="K163" s="539"/>
      <c r="L163" s="539"/>
      <c r="M163" s="539"/>
      <c r="N163" s="539"/>
      <c r="O163" s="539"/>
      <c r="P163" s="539"/>
      <c r="Q163" s="539"/>
      <c r="R163" s="539"/>
      <c r="S163" s="539"/>
    </row>
    <row r="164" spans="1:19" ht="12.75">
      <c r="A164" s="546"/>
      <c r="B164" s="547"/>
      <c r="C164" s="580"/>
      <c r="D164" s="555" t="s">
        <v>537</v>
      </c>
      <c r="E164" s="550">
        <v>650</v>
      </c>
      <c r="F164" s="551">
        <v>556</v>
      </c>
      <c r="G164" s="552">
        <v>92109</v>
      </c>
      <c r="H164" s="553">
        <v>4170</v>
      </c>
      <c r="I164" s="554"/>
      <c r="J164" s="539"/>
      <c r="K164" s="539"/>
      <c r="L164" s="539"/>
      <c r="M164" s="539"/>
      <c r="N164" s="539"/>
      <c r="O164" s="539"/>
      <c r="P164" s="539"/>
      <c r="Q164" s="539"/>
      <c r="R164" s="539"/>
      <c r="S164" s="539"/>
    </row>
    <row r="165" spans="1:19" ht="12.75">
      <c r="A165" s="546"/>
      <c r="B165" s="547"/>
      <c r="C165" s="580"/>
      <c r="D165" s="555" t="s">
        <v>538</v>
      </c>
      <c r="E165" s="550">
        <v>3500</v>
      </c>
      <c r="F165" s="551">
        <v>432.14</v>
      </c>
      <c r="G165" s="552">
        <v>90003</v>
      </c>
      <c r="H165" s="553">
        <v>4210</v>
      </c>
      <c r="I165" s="554"/>
      <c r="J165" s="539"/>
      <c r="K165" s="539"/>
      <c r="L165" s="539"/>
      <c r="M165" s="539"/>
      <c r="N165" s="539"/>
      <c r="O165" s="539"/>
      <c r="P165" s="539"/>
      <c r="Q165" s="539"/>
      <c r="R165" s="539"/>
      <c r="S165" s="539"/>
    </row>
    <row r="166" spans="1:19" ht="12.75">
      <c r="A166" s="546"/>
      <c r="B166" s="547"/>
      <c r="C166" s="580"/>
      <c r="D166" s="555" t="s">
        <v>412</v>
      </c>
      <c r="E166" s="550">
        <v>3500</v>
      </c>
      <c r="F166" s="551">
        <v>0</v>
      </c>
      <c r="G166" s="552">
        <v>92109</v>
      </c>
      <c r="H166" s="553">
        <v>4210</v>
      </c>
      <c r="I166" s="554"/>
      <c r="J166" s="539"/>
      <c r="K166" s="539"/>
      <c r="L166" s="539"/>
      <c r="M166" s="539"/>
      <c r="N166" s="539"/>
      <c r="O166" s="539"/>
      <c r="P166" s="539"/>
      <c r="Q166" s="539"/>
      <c r="R166" s="539"/>
      <c r="S166" s="539"/>
    </row>
    <row r="167" spans="1:19" ht="25.5">
      <c r="A167" s="546"/>
      <c r="B167" s="547"/>
      <c r="C167" s="580"/>
      <c r="D167" s="555" t="s">
        <v>539</v>
      </c>
      <c r="E167" s="550">
        <v>4000</v>
      </c>
      <c r="F167" s="551">
        <v>0</v>
      </c>
      <c r="G167" s="552">
        <v>92109</v>
      </c>
      <c r="H167" s="553">
        <v>4210</v>
      </c>
      <c r="I167" s="554"/>
      <c r="J167" s="539"/>
      <c r="K167" s="539"/>
      <c r="L167" s="539"/>
      <c r="M167" s="539"/>
      <c r="N167" s="539"/>
      <c r="O167" s="539"/>
      <c r="P167" s="539"/>
      <c r="Q167" s="539"/>
      <c r="R167" s="539"/>
      <c r="S167" s="539"/>
    </row>
    <row r="168" spans="1:19" ht="25.5">
      <c r="A168" s="546"/>
      <c r="B168" s="547"/>
      <c r="C168" s="580"/>
      <c r="D168" s="555" t="s">
        <v>540</v>
      </c>
      <c r="E168" s="597">
        <v>3000</v>
      </c>
      <c r="F168" s="598">
        <v>0</v>
      </c>
      <c r="G168" s="599">
        <v>92109</v>
      </c>
      <c r="H168" s="596">
        <v>4210</v>
      </c>
      <c r="I168" s="554"/>
      <c r="J168" s="539"/>
      <c r="K168" s="539"/>
      <c r="L168" s="539"/>
      <c r="M168" s="539"/>
      <c r="N168" s="539"/>
      <c r="O168" s="539"/>
      <c r="P168" s="539"/>
      <c r="Q168" s="539"/>
      <c r="R168" s="539"/>
      <c r="S168" s="539"/>
    </row>
    <row r="169" spans="1:19" ht="13.5" thickBot="1">
      <c r="A169" s="556"/>
      <c r="B169" s="557"/>
      <c r="C169" s="587"/>
      <c r="D169" s="559" t="s">
        <v>522</v>
      </c>
      <c r="E169" s="560">
        <f>SUM(E161:E168)</f>
        <v>21029</v>
      </c>
      <c r="F169" s="561">
        <f>SUM(F161:F168)</f>
        <v>988.14</v>
      </c>
      <c r="G169" s="562"/>
      <c r="H169" s="579"/>
      <c r="I169" s="564"/>
      <c r="J169" s="539"/>
      <c r="K169" s="539"/>
      <c r="L169" s="539"/>
      <c r="M169" s="539"/>
      <c r="N169" s="539"/>
      <c r="O169" s="539"/>
      <c r="P169" s="539"/>
      <c r="Q169" s="539"/>
      <c r="R169" s="539"/>
      <c r="S169" s="539"/>
    </row>
    <row r="170" spans="1:9" s="613" customFormat="1" ht="12.75">
      <c r="A170" s="592">
        <v>20</v>
      </c>
      <c r="B170" s="593" t="s">
        <v>541</v>
      </c>
      <c r="C170" s="581">
        <v>6877</v>
      </c>
      <c r="D170" s="549" t="s">
        <v>542</v>
      </c>
      <c r="E170" s="550">
        <v>3500</v>
      </c>
      <c r="F170" s="551">
        <v>3022.13</v>
      </c>
      <c r="G170" s="552">
        <v>90003</v>
      </c>
      <c r="H170" s="553">
        <v>4210</v>
      </c>
      <c r="I170" s="554"/>
    </row>
    <row r="171" spans="1:9" s="613" customFormat="1" ht="12.75">
      <c r="A171" s="592"/>
      <c r="B171" s="593"/>
      <c r="C171" s="581"/>
      <c r="D171" s="549" t="s">
        <v>543</v>
      </c>
      <c r="E171" s="550">
        <v>900</v>
      </c>
      <c r="F171" s="551">
        <v>0</v>
      </c>
      <c r="G171" s="552">
        <v>90003</v>
      </c>
      <c r="H171" s="553">
        <v>4170</v>
      </c>
      <c r="I171" s="554"/>
    </row>
    <row r="172" spans="1:9" s="613" customFormat="1" ht="25.5">
      <c r="A172" s="592"/>
      <c r="B172" s="593"/>
      <c r="C172" s="581"/>
      <c r="D172" s="555" t="s">
        <v>544</v>
      </c>
      <c r="E172" s="550">
        <v>1100</v>
      </c>
      <c r="F172" s="551">
        <v>0</v>
      </c>
      <c r="G172" s="552">
        <v>90095</v>
      </c>
      <c r="H172" s="553">
        <v>4210</v>
      </c>
      <c r="I172" s="554"/>
    </row>
    <row r="173" spans="1:9" s="613" customFormat="1" ht="12.75">
      <c r="A173" s="592"/>
      <c r="B173" s="593"/>
      <c r="C173" s="581"/>
      <c r="D173" s="549" t="s">
        <v>545</v>
      </c>
      <c r="E173" s="550">
        <v>400</v>
      </c>
      <c r="F173" s="551">
        <v>0</v>
      </c>
      <c r="G173" s="552">
        <v>90004</v>
      </c>
      <c r="H173" s="553">
        <v>4210</v>
      </c>
      <c r="I173" s="554"/>
    </row>
    <row r="174" spans="1:9" s="613" customFormat="1" ht="12.75">
      <c r="A174" s="592"/>
      <c r="B174" s="593"/>
      <c r="C174" s="581"/>
      <c r="D174" s="549" t="s">
        <v>546</v>
      </c>
      <c r="E174" s="550">
        <v>150</v>
      </c>
      <c r="F174" s="551">
        <v>0</v>
      </c>
      <c r="G174" s="552">
        <v>90095</v>
      </c>
      <c r="H174" s="553">
        <v>4210</v>
      </c>
      <c r="I174" s="554"/>
    </row>
    <row r="175" spans="1:9" s="613" customFormat="1" ht="12.75">
      <c r="A175" s="592"/>
      <c r="B175" s="614"/>
      <c r="C175" s="581"/>
      <c r="D175" s="549" t="s">
        <v>547</v>
      </c>
      <c r="E175" s="597">
        <v>827</v>
      </c>
      <c r="F175" s="598">
        <v>0</v>
      </c>
      <c r="G175" s="599">
        <v>92109</v>
      </c>
      <c r="H175" s="596">
        <v>4210</v>
      </c>
      <c r="I175" s="554"/>
    </row>
    <row r="176" spans="1:9" s="613" customFormat="1" ht="13.5" thickBot="1">
      <c r="A176" s="615"/>
      <c r="B176" s="590"/>
      <c r="C176" s="616"/>
      <c r="D176" s="573" t="s">
        <v>394</v>
      </c>
      <c r="E176" s="560">
        <f>SUM(E170:E175)</f>
        <v>6877</v>
      </c>
      <c r="F176" s="561">
        <f>SUM(F170:F175)</f>
        <v>3022.13</v>
      </c>
      <c r="G176" s="562"/>
      <c r="H176" s="579"/>
      <c r="I176" s="564"/>
    </row>
    <row r="177" spans="1:19" ht="12.75">
      <c r="A177" s="565">
        <v>21</v>
      </c>
      <c r="B177" s="566" t="s">
        <v>548</v>
      </c>
      <c r="C177" s="548">
        <v>9232</v>
      </c>
      <c r="D177" s="567" t="s">
        <v>549</v>
      </c>
      <c r="E177" s="550">
        <v>5500</v>
      </c>
      <c r="F177" s="551">
        <v>0</v>
      </c>
      <c r="G177" s="552">
        <v>90015</v>
      </c>
      <c r="H177" s="553">
        <v>6050</v>
      </c>
      <c r="I177" s="554"/>
      <c r="J177" s="539"/>
      <c r="K177" s="539"/>
      <c r="L177" s="539"/>
      <c r="M177" s="539"/>
      <c r="N177" s="539"/>
      <c r="O177" s="539"/>
      <c r="P177" s="539"/>
      <c r="Q177" s="539"/>
      <c r="R177" s="539"/>
      <c r="S177" s="539"/>
    </row>
    <row r="178" spans="1:19" ht="12.75">
      <c r="A178" s="565"/>
      <c r="B178" s="566"/>
      <c r="C178" s="548"/>
      <c r="D178" s="567" t="s">
        <v>550</v>
      </c>
      <c r="E178" s="550">
        <v>1200</v>
      </c>
      <c r="F178" s="551">
        <v>0</v>
      </c>
      <c r="G178" s="552">
        <v>90095</v>
      </c>
      <c r="H178" s="553">
        <v>4210</v>
      </c>
      <c r="I178" s="554"/>
      <c r="J178" s="539"/>
      <c r="K178" s="539"/>
      <c r="L178" s="539"/>
      <c r="M178" s="539"/>
      <c r="N178" s="539"/>
      <c r="O178" s="539"/>
      <c r="P178" s="539"/>
      <c r="Q178" s="539"/>
      <c r="R178" s="539"/>
      <c r="S178" s="539"/>
    </row>
    <row r="179" spans="1:19" ht="25.5">
      <c r="A179" s="565"/>
      <c r="B179" s="568"/>
      <c r="C179" s="548"/>
      <c r="D179" s="575" t="s">
        <v>551</v>
      </c>
      <c r="E179" s="550">
        <v>1300</v>
      </c>
      <c r="F179" s="551">
        <v>91</v>
      </c>
      <c r="G179" s="552">
        <v>92601</v>
      </c>
      <c r="H179" s="553">
        <v>4210</v>
      </c>
      <c r="I179" s="554"/>
      <c r="J179" s="539"/>
      <c r="K179" s="539"/>
      <c r="L179" s="539"/>
      <c r="M179" s="539"/>
      <c r="N179" s="539"/>
      <c r="O179" s="539"/>
      <c r="P179" s="539"/>
      <c r="Q179" s="539"/>
      <c r="R179" s="539"/>
      <c r="S179" s="539"/>
    </row>
    <row r="180" spans="1:19" ht="12.75">
      <c r="A180" s="565"/>
      <c r="B180" s="568"/>
      <c r="C180" s="548"/>
      <c r="D180" s="567" t="s">
        <v>552</v>
      </c>
      <c r="E180" s="550">
        <v>400</v>
      </c>
      <c r="F180" s="551">
        <v>399.31</v>
      </c>
      <c r="G180" s="552">
        <v>90003</v>
      </c>
      <c r="H180" s="553">
        <v>4210</v>
      </c>
      <c r="I180" s="554"/>
      <c r="J180" s="539"/>
      <c r="K180" s="539"/>
      <c r="L180" s="539"/>
      <c r="M180" s="539"/>
      <c r="N180" s="539"/>
      <c r="O180" s="539"/>
      <c r="P180" s="539"/>
      <c r="Q180" s="539"/>
      <c r="R180" s="539"/>
      <c r="S180" s="539"/>
    </row>
    <row r="181" spans="1:19" ht="12.75">
      <c r="A181" s="565"/>
      <c r="B181" s="568"/>
      <c r="C181" s="548"/>
      <c r="D181" s="567" t="s">
        <v>553</v>
      </c>
      <c r="E181" s="597">
        <v>832</v>
      </c>
      <c r="F181" s="598">
        <v>200</v>
      </c>
      <c r="G181" s="599">
        <v>92109</v>
      </c>
      <c r="H181" s="596">
        <v>4210</v>
      </c>
      <c r="I181" s="554"/>
      <c r="J181" s="539"/>
      <c r="K181" s="539"/>
      <c r="L181" s="539"/>
      <c r="M181" s="539"/>
      <c r="N181" s="539"/>
      <c r="O181" s="539"/>
      <c r="P181" s="539"/>
      <c r="Q181" s="539"/>
      <c r="R181" s="539"/>
      <c r="S181" s="539"/>
    </row>
    <row r="182" spans="1:19" ht="13.5" thickBot="1">
      <c r="A182" s="585"/>
      <c r="B182" s="571"/>
      <c r="C182" s="617"/>
      <c r="D182" s="573" t="s">
        <v>394</v>
      </c>
      <c r="E182" s="560">
        <f>SUM(E177:E181)</f>
        <v>9232</v>
      </c>
      <c r="F182" s="561">
        <f>SUM(F177:F181)</f>
        <v>690.31</v>
      </c>
      <c r="G182" s="562"/>
      <c r="H182" s="579"/>
      <c r="I182" s="564"/>
      <c r="J182" s="539"/>
      <c r="K182" s="539"/>
      <c r="L182" s="539"/>
      <c r="M182" s="539"/>
      <c r="N182" s="539"/>
      <c r="O182" s="539"/>
      <c r="P182" s="539"/>
      <c r="Q182" s="539"/>
      <c r="R182" s="539"/>
      <c r="S182" s="539"/>
    </row>
    <row r="183" spans="1:19" ht="12.75">
      <c r="A183" s="565">
        <v>22</v>
      </c>
      <c r="B183" s="566" t="s">
        <v>554</v>
      </c>
      <c r="C183" s="548">
        <v>9064</v>
      </c>
      <c r="D183" s="567" t="s">
        <v>555</v>
      </c>
      <c r="E183" s="550">
        <v>1500</v>
      </c>
      <c r="F183" s="551">
        <v>0</v>
      </c>
      <c r="G183" s="552">
        <v>90004</v>
      </c>
      <c r="H183" s="553">
        <v>4210</v>
      </c>
      <c r="I183" s="554"/>
      <c r="J183" s="539"/>
      <c r="K183" s="539"/>
      <c r="L183" s="539"/>
      <c r="M183" s="539"/>
      <c r="N183" s="539"/>
      <c r="O183" s="539"/>
      <c r="P183" s="539"/>
      <c r="Q183" s="539"/>
      <c r="R183" s="539"/>
      <c r="S183" s="539"/>
    </row>
    <row r="184" spans="1:19" ht="12.75">
      <c r="A184" s="565"/>
      <c r="B184" s="566"/>
      <c r="C184" s="548"/>
      <c r="D184" s="567" t="s">
        <v>556</v>
      </c>
      <c r="E184" s="550">
        <v>1750</v>
      </c>
      <c r="F184" s="551">
        <v>549.99</v>
      </c>
      <c r="G184" s="552">
        <v>90003</v>
      </c>
      <c r="H184" s="553">
        <v>4210</v>
      </c>
      <c r="I184" s="554"/>
      <c r="J184" s="539"/>
      <c r="K184" s="539"/>
      <c r="L184" s="539"/>
      <c r="M184" s="539"/>
      <c r="N184" s="539"/>
      <c r="O184" s="539"/>
      <c r="P184" s="539"/>
      <c r="Q184" s="539"/>
      <c r="R184" s="539"/>
      <c r="S184" s="539"/>
    </row>
    <row r="185" spans="1:19" ht="12.75">
      <c r="A185" s="565"/>
      <c r="B185" s="566"/>
      <c r="C185" s="548"/>
      <c r="D185" s="567" t="s">
        <v>557</v>
      </c>
      <c r="E185" s="550">
        <v>1250</v>
      </c>
      <c r="F185" s="551">
        <v>0</v>
      </c>
      <c r="G185" s="552">
        <v>90003</v>
      </c>
      <c r="H185" s="553">
        <v>4170</v>
      </c>
      <c r="I185" s="554"/>
      <c r="J185" s="539"/>
      <c r="K185" s="539"/>
      <c r="L185" s="539"/>
      <c r="M185" s="539"/>
      <c r="N185" s="539"/>
      <c r="O185" s="539"/>
      <c r="P185" s="539"/>
      <c r="Q185" s="539"/>
      <c r="R185" s="539"/>
      <c r="S185" s="539"/>
    </row>
    <row r="186" spans="1:19" ht="12.75">
      <c r="A186" s="565"/>
      <c r="B186" s="568"/>
      <c r="C186" s="548"/>
      <c r="D186" s="567" t="s">
        <v>558</v>
      </c>
      <c r="E186" s="550">
        <v>3000</v>
      </c>
      <c r="F186" s="551">
        <v>2817.54</v>
      </c>
      <c r="G186" s="552">
        <v>92601</v>
      </c>
      <c r="H186" s="553">
        <v>4210</v>
      </c>
      <c r="I186" s="554"/>
      <c r="J186" s="539"/>
      <c r="K186" s="539"/>
      <c r="L186" s="539"/>
      <c r="M186" s="539"/>
      <c r="N186" s="539"/>
      <c r="O186" s="539"/>
      <c r="P186" s="539"/>
      <c r="Q186" s="539"/>
      <c r="R186" s="539"/>
      <c r="S186" s="539"/>
    </row>
    <row r="187" spans="1:19" ht="12.75">
      <c r="A187" s="565"/>
      <c r="B187" s="568"/>
      <c r="C187" s="548"/>
      <c r="D187" s="567" t="s">
        <v>559</v>
      </c>
      <c r="E187" s="550">
        <v>500</v>
      </c>
      <c r="F187" s="551">
        <v>0</v>
      </c>
      <c r="G187" s="552">
        <v>90095</v>
      </c>
      <c r="H187" s="553">
        <v>4210</v>
      </c>
      <c r="I187" s="554"/>
      <c r="J187" s="539"/>
      <c r="K187" s="539"/>
      <c r="L187" s="539"/>
      <c r="M187" s="539"/>
      <c r="N187" s="539"/>
      <c r="O187" s="539"/>
      <c r="P187" s="539"/>
      <c r="Q187" s="539"/>
      <c r="R187" s="539"/>
      <c r="S187" s="539"/>
    </row>
    <row r="188" spans="1:19" ht="12.75">
      <c r="A188" s="565"/>
      <c r="B188" s="568"/>
      <c r="C188" s="548"/>
      <c r="D188" s="567" t="s">
        <v>560</v>
      </c>
      <c r="E188" s="550">
        <v>500</v>
      </c>
      <c r="F188" s="551">
        <v>0</v>
      </c>
      <c r="G188" s="552">
        <v>75412</v>
      </c>
      <c r="H188" s="553">
        <v>4210</v>
      </c>
      <c r="I188" s="554"/>
      <c r="J188" s="539"/>
      <c r="K188" s="539"/>
      <c r="L188" s="539"/>
      <c r="M188" s="539"/>
      <c r="N188" s="539"/>
      <c r="O188" s="539"/>
      <c r="P188" s="539"/>
      <c r="Q188" s="539"/>
      <c r="R188" s="539"/>
      <c r="S188" s="539"/>
    </row>
    <row r="189" spans="1:19" ht="25.5">
      <c r="A189" s="565"/>
      <c r="B189" s="568"/>
      <c r="C189" s="548"/>
      <c r="D189" s="575" t="s">
        <v>561</v>
      </c>
      <c r="E189" s="597">
        <v>564</v>
      </c>
      <c r="F189" s="598">
        <v>0</v>
      </c>
      <c r="G189" s="599">
        <v>92109</v>
      </c>
      <c r="H189" s="596">
        <v>4210</v>
      </c>
      <c r="I189" s="554"/>
      <c r="J189" s="539"/>
      <c r="K189" s="539"/>
      <c r="L189" s="539"/>
      <c r="M189" s="539"/>
      <c r="N189" s="539"/>
      <c r="O189" s="539"/>
      <c r="P189" s="539"/>
      <c r="Q189" s="539"/>
      <c r="R189" s="539"/>
      <c r="S189" s="539"/>
    </row>
    <row r="190" spans="1:19" ht="13.5" thickBot="1">
      <c r="A190" s="585"/>
      <c r="B190" s="571"/>
      <c r="C190" s="617"/>
      <c r="D190" s="573" t="s">
        <v>394</v>
      </c>
      <c r="E190" s="560">
        <f>SUM(E183:E189)</f>
        <v>9064</v>
      </c>
      <c r="F190" s="561">
        <f>SUM(F183:F189)</f>
        <v>3367.5299999999997</v>
      </c>
      <c r="G190" s="562"/>
      <c r="H190" s="579"/>
      <c r="I190" s="564"/>
      <c r="J190" s="539"/>
      <c r="K190" s="539"/>
      <c r="L190" s="539"/>
      <c r="M190" s="539"/>
      <c r="N190" s="539"/>
      <c r="O190" s="539"/>
      <c r="P190" s="539"/>
      <c r="Q190" s="539"/>
      <c r="R190" s="539"/>
      <c r="S190" s="539"/>
    </row>
    <row r="191" spans="1:19" ht="12.75">
      <c r="A191" s="565">
        <v>23</v>
      </c>
      <c r="B191" s="566" t="s">
        <v>562</v>
      </c>
      <c r="C191" s="548">
        <v>9484</v>
      </c>
      <c r="D191" s="567" t="s">
        <v>563</v>
      </c>
      <c r="E191" s="550">
        <v>2500</v>
      </c>
      <c r="F191" s="551">
        <v>2500</v>
      </c>
      <c r="G191" s="552">
        <v>90003</v>
      </c>
      <c r="H191" s="553">
        <v>4210</v>
      </c>
      <c r="I191" s="554"/>
      <c r="J191" s="539"/>
      <c r="K191" s="539"/>
      <c r="L191" s="539"/>
      <c r="M191" s="539"/>
      <c r="N191" s="539"/>
      <c r="O191" s="539"/>
      <c r="P191" s="539"/>
      <c r="Q191" s="539"/>
      <c r="R191" s="539"/>
      <c r="S191" s="539"/>
    </row>
    <row r="192" spans="1:19" ht="12.75">
      <c r="A192" s="565"/>
      <c r="B192" s="566"/>
      <c r="C192" s="548"/>
      <c r="D192" s="567" t="s">
        <v>564</v>
      </c>
      <c r="E192" s="550">
        <v>3000</v>
      </c>
      <c r="F192" s="551">
        <v>0</v>
      </c>
      <c r="G192" s="552">
        <v>90095</v>
      </c>
      <c r="H192" s="553">
        <v>4210</v>
      </c>
      <c r="I192" s="554"/>
      <c r="J192" s="539"/>
      <c r="K192" s="539"/>
      <c r="L192" s="539"/>
      <c r="M192" s="539"/>
      <c r="N192" s="539"/>
      <c r="O192" s="539"/>
      <c r="P192" s="539"/>
      <c r="Q192" s="539"/>
      <c r="R192" s="539"/>
      <c r="S192" s="539"/>
    </row>
    <row r="193" spans="1:19" ht="12.75">
      <c r="A193" s="565"/>
      <c r="B193" s="566"/>
      <c r="C193" s="548"/>
      <c r="D193" s="567" t="s">
        <v>565</v>
      </c>
      <c r="E193" s="550">
        <v>3000</v>
      </c>
      <c r="F193" s="551">
        <v>0</v>
      </c>
      <c r="G193" s="552">
        <v>92109</v>
      </c>
      <c r="H193" s="553">
        <v>4210</v>
      </c>
      <c r="I193" s="554"/>
      <c r="J193" s="539"/>
      <c r="K193" s="539"/>
      <c r="L193" s="539"/>
      <c r="M193" s="539"/>
      <c r="N193" s="539"/>
      <c r="O193" s="539"/>
      <c r="P193" s="539"/>
      <c r="Q193" s="539"/>
      <c r="R193" s="539"/>
      <c r="S193" s="539"/>
    </row>
    <row r="194" spans="1:19" ht="12.75">
      <c r="A194" s="565"/>
      <c r="B194" s="566"/>
      <c r="C194" s="548"/>
      <c r="D194" s="567" t="s">
        <v>566</v>
      </c>
      <c r="E194" s="597">
        <v>984</v>
      </c>
      <c r="F194" s="598">
        <v>0</v>
      </c>
      <c r="G194" s="599">
        <v>90003</v>
      </c>
      <c r="H194" s="596">
        <v>4170</v>
      </c>
      <c r="I194" s="554"/>
      <c r="J194" s="539"/>
      <c r="K194" s="539"/>
      <c r="L194" s="539"/>
      <c r="M194" s="539"/>
      <c r="N194" s="539"/>
      <c r="O194" s="539"/>
      <c r="P194" s="539"/>
      <c r="Q194" s="539"/>
      <c r="R194" s="539"/>
      <c r="S194" s="539"/>
    </row>
    <row r="195" spans="1:19" ht="13.5" thickBot="1">
      <c r="A195" s="585"/>
      <c r="B195" s="571"/>
      <c r="C195" s="617"/>
      <c r="D195" s="573" t="s">
        <v>394</v>
      </c>
      <c r="E195" s="560">
        <f>SUM(E191:E194)</f>
        <v>9484</v>
      </c>
      <c r="F195" s="561">
        <f>SUM(F191:F194)</f>
        <v>2500</v>
      </c>
      <c r="G195" s="562"/>
      <c r="H195" s="579"/>
      <c r="I195" s="564"/>
      <c r="J195" s="539"/>
      <c r="K195" s="539"/>
      <c r="L195" s="539"/>
      <c r="M195" s="539"/>
      <c r="N195" s="539"/>
      <c r="O195" s="539"/>
      <c r="P195" s="539"/>
      <c r="Q195" s="539"/>
      <c r="R195" s="539"/>
      <c r="S195" s="539"/>
    </row>
    <row r="196" spans="1:19" ht="25.5">
      <c r="A196" s="565">
        <v>24</v>
      </c>
      <c r="B196" s="566" t="s">
        <v>567</v>
      </c>
      <c r="C196" s="548">
        <v>21029</v>
      </c>
      <c r="D196" s="575" t="s">
        <v>568</v>
      </c>
      <c r="E196" s="550">
        <v>4000</v>
      </c>
      <c r="F196" s="551">
        <v>0</v>
      </c>
      <c r="G196" s="552">
        <v>90095</v>
      </c>
      <c r="H196" s="553">
        <v>4270</v>
      </c>
      <c r="I196" s="554"/>
      <c r="J196" s="539"/>
      <c r="K196" s="539"/>
      <c r="L196" s="539"/>
      <c r="M196" s="539"/>
      <c r="N196" s="539"/>
      <c r="O196" s="539"/>
      <c r="P196" s="539"/>
      <c r="Q196" s="539"/>
      <c r="R196" s="539"/>
      <c r="S196" s="539"/>
    </row>
    <row r="197" spans="1:19" ht="12.75">
      <c r="A197" s="565"/>
      <c r="B197" s="566"/>
      <c r="C197" s="548"/>
      <c r="D197" s="567" t="s">
        <v>569</v>
      </c>
      <c r="E197" s="550">
        <v>4629</v>
      </c>
      <c r="F197" s="551">
        <v>0</v>
      </c>
      <c r="G197" s="552">
        <v>90095</v>
      </c>
      <c r="H197" s="553">
        <v>4210</v>
      </c>
      <c r="I197" s="554"/>
      <c r="J197" s="539"/>
      <c r="K197" s="539"/>
      <c r="L197" s="539"/>
      <c r="M197" s="539"/>
      <c r="N197" s="539"/>
      <c r="O197" s="539"/>
      <c r="P197" s="539"/>
      <c r="Q197" s="539"/>
      <c r="R197" s="539"/>
      <c r="S197" s="539"/>
    </row>
    <row r="198" spans="1:19" ht="12.75">
      <c r="A198" s="565"/>
      <c r="B198" s="566"/>
      <c r="C198" s="548"/>
      <c r="D198" s="567" t="s">
        <v>570</v>
      </c>
      <c r="E198" s="550">
        <v>3000</v>
      </c>
      <c r="F198" s="551">
        <v>0</v>
      </c>
      <c r="G198" s="552">
        <v>90003</v>
      </c>
      <c r="H198" s="553">
        <v>4170</v>
      </c>
      <c r="I198" s="554"/>
      <c r="J198" s="539"/>
      <c r="K198" s="539"/>
      <c r="L198" s="539"/>
      <c r="M198" s="539"/>
      <c r="N198" s="539"/>
      <c r="O198" s="539"/>
      <c r="P198" s="539"/>
      <c r="Q198" s="539"/>
      <c r="R198" s="539"/>
      <c r="S198" s="539"/>
    </row>
    <row r="199" spans="1:19" ht="12.75">
      <c r="A199" s="565"/>
      <c r="B199" s="566"/>
      <c r="C199" s="548"/>
      <c r="D199" s="567" t="s">
        <v>571</v>
      </c>
      <c r="E199" s="550">
        <v>4000</v>
      </c>
      <c r="F199" s="551">
        <v>900.75</v>
      </c>
      <c r="G199" s="552">
        <v>90003</v>
      </c>
      <c r="H199" s="553">
        <v>4210</v>
      </c>
      <c r="I199" s="554"/>
      <c r="J199" s="539"/>
      <c r="K199" s="539"/>
      <c r="L199" s="539"/>
      <c r="M199" s="539"/>
      <c r="N199" s="539"/>
      <c r="O199" s="539"/>
      <c r="P199" s="539"/>
      <c r="Q199" s="539"/>
      <c r="R199" s="539"/>
      <c r="S199" s="539"/>
    </row>
    <row r="200" spans="1:19" ht="12.75">
      <c r="A200" s="565"/>
      <c r="B200" s="566"/>
      <c r="C200" s="548"/>
      <c r="D200" s="567" t="s">
        <v>572</v>
      </c>
      <c r="E200" s="550">
        <v>1400</v>
      </c>
      <c r="F200" s="551">
        <v>0</v>
      </c>
      <c r="G200" s="552">
        <v>92601</v>
      </c>
      <c r="H200" s="553">
        <v>4170</v>
      </c>
      <c r="I200" s="554"/>
      <c r="J200" s="539"/>
      <c r="K200" s="539"/>
      <c r="L200" s="539"/>
      <c r="M200" s="539"/>
      <c r="N200" s="539"/>
      <c r="O200" s="539"/>
      <c r="P200" s="539"/>
      <c r="Q200" s="539"/>
      <c r="R200" s="539"/>
      <c r="S200" s="539"/>
    </row>
    <row r="201" spans="1:19" ht="12.75">
      <c r="A201" s="565"/>
      <c r="B201" s="566"/>
      <c r="C201" s="548"/>
      <c r="D201" s="567" t="s">
        <v>573</v>
      </c>
      <c r="E201" s="550">
        <v>600</v>
      </c>
      <c r="F201" s="551">
        <v>0</v>
      </c>
      <c r="G201" s="552">
        <v>92601</v>
      </c>
      <c r="H201" s="553">
        <v>4210</v>
      </c>
      <c r="I201" s="554"/>
      <c r="J201" s="539"/>
      <c r="K201" s="539"/>
      <c r="L201" s="539"/>
      <c r="M201" s="539"/>
      <c r="N201" s="539"/>
      <c r="O201" s="539"/>
      <c r="P201" s="539"/>
      <c r="Q201" s="539"/>
      <c r="R201" s="539"/>
      <c r="S201" s="539"/>
    </row>
    <row r="202" spans="1:19" ht="12.75">
      <c r="A202" s="565"/>
      <c r="B202" s="566"/>
      <c r="C202" s="548"/>
      <c r="D202" s="567" t="s">
        <v>574</v>
      </c>
      <c r="E202" s="550">
        <v>600</v>
      </c>
      <c r="F202" s="551">
        <v>600</v>
      </c>
      <c r="G202" s="552">
        <v>92109</v>
      </c>
      <c r="H202" s="553">
        <v>4300</v>
      </c>
      <c r="I202" s="554"/>
      <c r="J202" s="539"/>
      <c r="K202" s="539"/>
      <c r="L202" s="539"/>
      <c r="M202" s="539"/>
      <c r="N202" s="539"/>
      <c r="O202" s="539"/>
      <c r="P202" s="539"/>
      <c r="Q202" s="539"/>
      <c r="R202" s="539"/>
      <c r="S202" s="539"/>
    </row>
    <row r="203" spans="1:19" ht="12.75">
      <c r="A203" s="565"/>
      <c r="B203" s="566"/>
      <c r="C203" s="548"/>
      <c r="D203" s="567" t="s">
        <v>575</v>
      </c>
      <c r="E203" s="550">
        <v>900</v>
      </c>
      <c r="F203" s="551">
        <v>899.36</v>
      </c>
      <c r="G203" s="552">
        <v>92109</v>
      </c>
      <c r="H203" s="553">
        <v>4210</v>
      </c>
      <c r="I203" s="554"/>
      <c r="J203" s="539"/>
      <c r="K203" s="539"/>
      <c r="L203" s="539"/>
      <c r="M203" s="539"/>
      <c r="N203" s="539"/>
      <c r="O203" s="539"/>
      <c r="P203" s="539"/>
      <c r="Q203" s="539"/>
      <c r="R203" s="539"/>
      <c r="S203" s="539"/>
    </row>
    <row r="204" spans="1:19" ht="12.75">
      <c r="A204" s="565"/>
      <c r="B204" s="566"/>
      <c r="C204" s="548"/>
      <c r="D204" s="567" t="s">
        <v>576</v>
      </c>
      <c r="E204" s="550">
        <v>600</v>
      </c>
      <c r="F204" s="551">
        <v>0</v>
      </c>
      <c r="G204" s="552">
        <v>92109</v>
      </c>
      <c r="H204" s="553">
        <v>4170</v>
      </c>
      <c r="I204" s="554"/>
      <c r="J204" s="539"/>
      <c r="K204" s="539"/>
      <c r="L204" s="539"/>
      <c r="M204" s="539"/>
      <c r="N204" s="539"/>
      <c r="O204" s="539"/>
      <c r="P204" s="539"/>
      <c r="Q204" s="539"/>
      <c r="R204" s="539"/>
      <c r="S204" s="539"/>
    </row>
    <row r="205" spans="1:19" ht="12.75">
      <c r="A205" s="565"/>
      <c r="B205" s="566"/>
      <c r="C205" s="548"/>
      <c r="D205" s="567" t="s">
        <v>577</v>
      </c>
      <c r="E205" s="550">
        <v>900</v>
      </c>
      <c r="F205" s="551">
        <v>0</v>
      </c>
      <c r="G205" s="552">
        <v>92109</v>
      </c>
      <c r="H205" s="553">
        <v>4210</v>
      </c>
      <c r="I205" s="554"/>
      <c r="J205" s="539"/>
      <c r="K205" s="539"/>
      <c r="L205" s="539"/>
      <c r="M205" s="539"/>
      <c r="N205" s="539"/>
      <c r="O205" s="539"/>
      <c r="P205" s="539"/>
      <c r="Q205" s="539"/>
      <c r="R205" s="539"/>
      <c r="S205" s="539"/>
    </row>
    <row r="206" spans="1:19" ht="25.5">
      <c r="A206" s="565"/>
      <c r="B206" s="568"/>
      <c r="C206" s="569"/>
      <c r="D206" s="575" t="s">
        <v>578</v>
      </c>
      <c r="E206" s="597">
        <v>400</v>
      </c>
      <c r="F206" s="598">
        <v>0</v>
      </c>
      <c r="G206" s="599">
        <v>92109</v>
      </c>
      <c r="H206" s="596">
        <v>4210</v>
      </c>
      <c r="I206" s="554"/>
      <c r="J206" s="539"/>
      <c r="K206" s="539"/>
      <c r="L206" s="539"/>
      <c r="M206" s="539"/>
      <c r="N206" s="539"/>
      <c r="O206" s="539"/>
      <c r="P206" s="539"/>
      <c r="Q206" s="539"/>
      <c r="R206" s="539"/>
      <c r="S206" s="539"/>
    </row>
    <row r="207" spans="1:19" ht="12.75" customHeight="1" thickBot="1">
      <c r="A207" s="585"/>
      <c r="B207" s="612"/>
      <c r="C207" s="618"/>
      <c r="D207" s="573" t="s">
        <v>394</v>
      </c>
      <c r="E207" s="560">
        <f>SUM(E196:E206)</f>
        <v>21029</v>
      </c>
      <c r="F207" s="561">
        <f>SUM(F196:F206)</f>
        <v>2400.11</v>
      </c>
      <c r="G207" s="562"/>
      <c r="H207" s="579"/>
      <c r="I207" s="584"/>
      <c r="J207" s="539"/>
      <c r="K207" s="539"/>
      <c r="L207" s="539"/>
      <c r="M207" s="539"/>
      <c r="N207" s="539"/>
      <c r="O207" s="539"/>
      <c r="P207" s="539"/>
      <c r="Q207" s="539"/>
      <c r="R207" s="539"/>
      <c r="S207" s="539"/>
    </row>
    <row r="208" spans="1:19" ht="12.75">
      <c r="A208" s="594">
        <v>25</v>
      </c>
      <c r="B208" s="566" t="s">
        <v>579</v>
      </c>
      <c r="C208" s="548">
        <v>21029</v>
      </c>
      <c r="D208" s="603" t="s">
        <v>580</v>
      </c>
      <c r="E208" s="550">
        <v>7999</v>
      </c>
      <c r="F208" s="551">
        <v>7999</v>
      </c>
      <c r="G208" s="552">
        <v>90003</v>
      </c>
      <c r="H208" s="553">
        <v>6060</v>
      </c>
      <c r="I208" s="554"/>
      <c r="J208" s="539"/>
      <c r="K208" s="539"/>
      <c r="L208" s="539"/>
      <c r="M208" s="539"/>
      <c r="N208" s="539"/>
      <c r="O208" s="539"/>
      <c r="P208" s="539"/>
      <c r="Q208" s="539"/>
      <c r="R208" s="539"/>
      <c r="S208" s="539"/>
    </row>
    <row r="209" spans="1:19" ht="12.75">
      <c r="A209" s="594"/>
      <c r="B209" s="566"/>
      <c r="C209" s="548"/>
      <c r="D209" s="603" t="s">
        <v>581</v>
      </c>
      <c r="E209" s="550">
        <v>5000</v>
      </c>
      <c r="F209" s="551">
        <v>1884.97</v>
      </c>
      <c r="G209" s="552">
        <v>92601</v>
      </c>
      <c r="H209" s="553">
        <v>4210</v>
      </c>
      <c r="I209" s="554"/>
      <c r="J209" s="539"/>
      <c r="K209" s="539"/>
      <c r="L209" s="539"/>
      <c r="M209" s="539"/>
      <c r="N209" s="539"/>
      <c r="O209" s="539"/>
      <c r="P209" s="539"/>
      <c r="Q209" s="539"/>
      <c r="R209" s="539"/>
      <c r="S209" s="539"/>
    </row>
    <row r="210" spans="1:19" ht="12.75">
      <c r="A210" s="594"/>
      <c r="B210" s="566"/>
      <c r="C210" s="548"/>
      <c r="D210" s="603" t="s">
        <v>582</v>
      </c>
      <c r="E210" s="550">
        <v>1500</v>
      </c>
      <c r="F210" s="551">
        <v>1442.6</v>
      </c>
      <c r="G210" s="552">
        <v>90003</v>
      </c>
      <c r="H210" s="553">
        <v>4210</v>
      </c>
      <c r="I210" s="554"/>
      <c r="J210" s="539"/>
      <c r="K210" s="539"/>
      <c r="L210" s="539"/>
      <c r="M210" s="539"/>
      <c r="N210" s="539"/>
      <c r="O210" s="539"/>
      <c r="P210" s="539"/>
      <c r="Q210" s="539"/>
      <c r="R210" s="539"/>
      <c r="S210" s="539"/>
    </row>
    <row r="211" spans="1:19" ht="12.75">
      <c r="A211" s="594"/>
      <c r="B211" s="566"/>
      <c r="C211" s="548"/>
      <c r="D211" s="603" t="s">
        <v>583</v>
      </c>
      <c r="E211" s="550">
        <v>1000</v>
      </c>
      <c r="F211" s="551">
        <v>0</v>
      </c>
      <c r="G211" s="552">
        <v>90003</v>
      </c>
      <c r="H211" s="553">
        <v>4170</v>
      </c>
      <c r="I211" s="554"/>
      <c r="J211" s="539"/>
      <c r="K211" s="539"/>
      <c r="L211" s="539"/>
      <c r="M211" s="539"/>
      <c r="N211" s="539"/>
      <c r="O211" s="539"/>
      <c r="P211" s="539"/>
      <c r="Q211" s="539"/>
      <c r="R211" s="539"/>
      <c r="S211" s="539"/>
    </row>
    <row r="212" spans="1:19" ht="12.75">
      <c r="A212" s="594"/>
      <c r="B212" s="566"/>
      <c r="C212" s="548"/>
      <c r="D212" s="603" t="s">
        <v>584</v>
      </c>
      <c r="E212" s="550">
        <v>700</v>
      </c>
      <c r="F212" s="551">
        <v>698.38</v>
      </c>
      <c r="G212" s="552">
        <v>92109</v>
      </c>
      <c r="H212" s="553">
        <v>4210</v>
      </c>
      <c r="I212" s="554"/>
      <c r="J212" s="539"/>
      <c r="K212" s="539"/>
      <c r="L212" s="539"/>
      <c r="M212" s="539"/>
      <c r="N212" s="539"/>
      <c r="O212" s="539"/>
      <c r="P212" s="539"/>
      <c r="Q212" s="539"/>
      <c r="R212" s="539"/>
      <c r="S212" s="539"/>
    </row>
    <row r="213" spans="1:19" ht="12.75">
      <c r="A213" s="594"/>
      <c r="B213" s="566"/>
      <c r="C213" s="548"/>
      <c r="D213" s="603" t="s">
        <v>585</v>
      </c>
      <c r="E213" s="550">
        <v>3000</v>
      </c>
      <c r="F213" s="551">
        <v>0</v>
      </c>
      <c r="G213" s="552">
        <v>92109</v>
      </c>
      <c r="H213" s="553">
        <v>4210</v>
      </c>
      <c r="I213" s="554"/>
      <c r="J213" s="539"/>
      <c r="K213" s="539"/>
      <c r="L213" s="539"/>
      <c r="M213" s="539"/>
      <c r="N213" s="539"/>
      <c r="O213" s="539"/>
      <c r="P213" s="539"/>
      <c r="Q213" s="539"/>
      <c r="R213" s="539"/>
      <c r="S213" s="539"/>
    </row>
    <row r="214" spans="1:19" ht="12.75">
      <c r="A214" s="594"/>
      <c r="B214" s="566"/>
      <c r="C214" s="548"/>
      <c r="D214" s="603" t="s">
        <v>455</v>
      </c>
      <c r="E214" s="550">
        <v>500</v>
      </c>
      <c r="F214" s="551">
        <v>0</v>
      </c>
      <c r="G214" s="552">
        <v>92109</v>
      </c>
      <c r="H214" s="553">
        <v>4210</v>
      </c>
      <c r="I214" s="554"/>
      <c r="J214" s="539"/>
      <c r="K214" s="539"/>
      <c r="L214" s="539"/>
      <c r="M214" s="539"/>
      <c r="N214" s="539"/>
      <c r="O214" s="539"/>
      <c r="P214" s="539"/>
      <c r="Q214" s="539"/>
      <c r="R214" s="539"/>
      <c r="S214" s="539"/>
    </row>
    <row r="215" spans="1:19" ht="12.75">
      <c r="A215" s="594"/>
      <c r="B215" s="566"/>
      <c r="C215" s="548"/>
      <c r="D215" s="603" t="s">
        <v>586</v>
      </c>
      <c r="E215" s="550">
        <v>1330</v>
      </c>
      <c r="F215" s="551">
        <v>0</v>
      </c>
      <c r="G215" s="552">
        <v>92109</v>
      </c>
      <c r="H215" s="553">
        <v>4210</v>
      </c>
      <c r="I215" s="554"/>
      <c r="J215" s="539"/>
      <c r="K215" s="539"/>
      <c r="L215" s="539"/>
      <c r="M215" s="539"/>
      <c r="N215" s="539"/>
      <c r="O215" s="539"/>
      <c r="P215" s="539"/>
      <c r="Q215" s="539"/>
      <c r="R215" s="539"/>
      <c r="S215" s="539"/>
    </row>
    <row r="216" spans="1:19" ht="13.5" thickBot="1">
      <c r="A216" s="585"/>
      <c r="B216" s="571"/>
      <c r="C216" s="618"/>
      <c r="D216" s="573" t="s">
        <v>394</v>
      </c>
      <c r="E216" s="560">
        <f>SUM(E208:E215)</f>
        <v>21029</v>
      </c>
      <c r="F216" s="561">
        <f>SUM(F208:F215)</f>
        <v>12024.949999999999</v>
      </c>
      <c r="G216" s="562"/>
      <c r="H216" s="563"/>
      <c r="I216" s="564"/>
      <c r="J216" s="539"/>
      <c r="K216" s="539"/>
      <c r="L216" s="539"/>
      <c r="M216" s="539"/>
      <c r="N216" s="539"/>
      <c r="O216" s="539"/>
      <c r="P216" s="539"/>
      <c r="Q216" s="539"/>
      <c r="R216" s="539"/>
      <c r="S216" s="539"/>
    </row>
    <row r="217" spans="1:19" ht="12.75">
      <c r="A217" s="594">
        <v>26</v>
      </c>
      <c r="B217" s="566" t="s">
        <v>587</v>
      </c>
      <c r="C217" s="548">
        <v>6498</v>
      </c>
      <c r="D217" s="567" t="s">
        <v>588</v>
      </c>
      <c r="E217" s="550">
        <v>2000</v>
      </c>
      <c r="F217" s="551">
        <v>2000</v>
      </c>
      <c r="G217" s="552">
        <v>90003</v>
      </c>
      <c r="H217" s="553">
        <v>4210</v>
      </c>
      <c r="I217" s="554"/>
      <c r="J217" s="539"/>
      <c r="K217" s="539"/>
      <c r="L217" s="539"/>
      <c r="M217" s="539"/>
      <c r="N217" s="539"/>
      <c r="O217" s="539"/>
      <c r="P217" s="539"/>
      <c r="Q217" s="539"/>
      <c r="R217" s="539"/>
      <c r="S217" s="539"/>
    </row>
    <row r="218" spans="1:19" ht="25.5">
      <c r="A218" s="594"/>
      <c r="B218" s="566"/>
      <c r="C218" s="548"/>
      <c r="D218" s="575" t="s">
        <v>589</v>
      </c>
      <c r="E218" s="550">
        <v>500</v>
      </c>
      <c r="F218" s="551">
        <v>495.5</v>
      </c>
      <c r="G218" s="552">
        <v>90003</v>
      </c>
      <c r="H218" s="553">
        <v>4210</v>
      </c>
      <c r="I218" s="554"/>
      <c r="J218" s="539"/>
      <c r="K218" s="539"/>
      <c r="L218" s="539"/>
      <c r="M218" s="539"/>
      <c r="N218" s="539"/>
      <c r="O218" s="539"/>
      <c r="P218" s="539"/>
      <c r="Q218" s="539"/>
      <c r="R218" s="539"/>
      <c r="S218" s="539"/>
    </row>
    <row r="219" spans="1:19" ht="25.5">
      <c r="A219" s="594"/>
      <c r="B219" s="566"/>
      <c r="C219" s="548"/>
      <c r="D219" s="575" t="s">
        <v>590</v>
      </c>
      <c r="E219" s="550">
        <v>871</v>
      </c>
      <c r="F219" s="551">
        <v>635.59</v>
      </c>
      <c r="G219" s="552">
        <v>60095</v>
      </c>
      <c r="H219" s="553">
        <v>4170</v>
      </c>
      <c r="I219" s="554"/>
      <c r="J219" s="539"/>
      <c r="K219" s="539"/>
      <c r="L219" s="539"/>
      <c r="M219" s="539"/>
      <c r="N219" s="539"/>
      <c r="O219" s="539"/>
      <c r="P219" s="539"/>
      <c r="Q219" s="539"/>
      <c r="R219" s="539"/>
      <c r="S219" s="539"/>
    </row>
    <row r="220" spans="1:19" ht="25.5">
      <c r="A220" s="594"/>
      <c r="B220" s="566"/>
      <c r="C220" s="548"/>
      <c r="D220" s="575" t="s">
        <v>591</v>
      </c>
      <c r="E220" s="550">
        <v>129</v>
      </c>
      <c r="F220" s="551">
        <v>0</v>
      </c>
      <c r="G220" s="552">
        <v>60095</v>
      </c>
      <c r="H220" s="553">
        <v>4110</v>
      </c>
      <c r="I220" s="554"/>
      <c r="J220" s="539"/>
      <c r="K220" s="539"/>
      <c r="L220" s="539"/>
      <c r="M220" s="539"/>
      <c r="N220" s="539"/>
      <c r="O220" s="539"/>
      <c r="P220" s="539"/>
      <c r="Q220" s="539"/>
      <c r="R220" s="539"/>
      <c r="S220" s="539"/>
    </row>
    <row r="221" spans="1:19" ht="12.75">
      <c r="A221" s="594"/>
      <c r="B221" s="566"/>
      <c r="C221" s="548"/>
      <c r="D221" s="567" t="s">
        <v>592</v>
      </c>
      <c r="E221" s="550">
        <v>200</v>
      </c>
      <c r="F221" s="551">
        <v>199.99</v>
      </c>
      <c r="G221" s="552">
        <v>92601</v>
      </c>
      <c r="H221" s="553">
        <v>4210</v>
      </c>
      <c r="I221" s="554"/>
      <c r="J221" s="539"/>
      <c r="K221" s="539"/>
      <c r="L221" s="539"/>
      <c r="M221" s="539"/>
      <c r="N221" s="539"/>
      <c r="O221" s="539"/>
      <c r="P221" s="539"/>
      <c r="Q221" s="539"/>
      <c r="R221" s="539"/>
      <c r="S221" s="539"/>
    </row>
    <row r="222" spans="1:19" ht="12.75">
      <c r="A222" s="594"/>
      <c r="B222" s="566"/>
      <c r="C222" s="548"/>
      <c r="D222" s="567" t="s">
        <v>593</v>
      </c>
      <c r="E222" s="550">
        <v>2798</v>
      </c>
      <c r="F222" s="551">
        <v>0</v>
      </c>
      <c r="G222" s="552">
        <v>90015</v>
      </c>
      <c r="H222" s="553">
        <v>6050</v>
      </c>
      <c r="I222" s="554"/>
      <c r="J222" s="539"/>
      <c r="K222" s="539"/>
      <c r="L222" s="539"/>
      <c r="M222" s="539"/>
      <c r="N222" s="539"/>
      <c r="O222" s="539"/>
      <c r="P222" s="539"/>
      <c r="Q222" s="539"/>
      <c r="R222" s="539"/>
      <c r="S222" s="539"/>
    </row>
    <row r="223" spans="1:19" ht="13.5" thickBot="1">
      <c r="A223" s="619"/>
      <c r="B223" s="620"/>
      <c r="C223" s="621"/>
      <c r="D223" s="622" t="s">
        <v>394</v>
      </c>
      <c r="E223" s="560">
        <f>SUM(E217:E222)</f>
        <v>6498</v>
      </c>
      <c r="F223" s="561">
        <f>SUM(F217:F222)</f>
        <v>3331.08</v>
      </c>
      <c r="G223" s="562"/>
      <c r="H223" s="563"/>
      <c r="I223" s="564"/>
      <c r="J223" s="539"/>
      <c r="K223" s="539"/>
      <c r="L223" s="539"/>
      <c r="M223" s="539"/>
      <c r="N223" s="539"/>
      <c r="O223" s="539"/>
      <c r="P223" s="539"/>
      <c r="Q223" s="539"/>
      <c r="R223" s="539"/>
      <c r="S223" s="539"/>
    </row>
    <row r="224" spans="1:19" ht="15" customHeight="1">
      <c r="A224" s="623">
        <v>27</v>
      </c>
      <c r="B224" s="624" t="s">
        <v>594</v>
      </c>
      <c r="C224" s="625">
        <v>7066</v>
      </c>
      <c r="D224" s="626" t="s">
        <v>595</v>
      </c>
      <c r="E224" s="550">
        <v>5366</v>
      </c>
      <c r="F224" s="551">
        <v>5366</v>
      </c>
      <c r="G224" s="552">
        <v>90003</v>
      </c>
      <c r="H224" s="553">
        <v>6060</v>
      </c>
      <c r="I224" s="554"/>
      <c r="J224" s="539"/>
      <c r="K224" s="539"/>
      <c r="L224" s="539"/>
      <c r="M224" s="539"/>
      <c r="N224" s="539"/>
      <c r="O224" s="539"/>
      <c r="P224" s="539"/>
      <c r="Q224" s="539"/>
      <c r="R224" s="539"/>
      <c r="S224" s="539"/>
    </row>
    <row r="225" spans="1:19" ht="12.75">
      <c r="A225" s="594"/>
      <c r="B225" s="568"/>
      <c r="C225" s="548"/>
      <c r="D225" s="567" t="s">
        <v>596</v>
      </c>
      <c r="E225" s="550">
        <v>1500</v>
      </c>
      <c r="F225" s="551">
        <v>400.04</v>
      </c>
      <c r="G225" s="552">
        <v>92109</v>
      </c>
      <c r="H225" s="553">
        <v>4210</v>
      </c>
      <c r="I225" s="554"/>
      <c r="J225" s="539"/>
      <c r="K225" s="539"/>
      <c r="L225" s="539"/>
      <c r="M225" s="539"/>
      <c r="N225" s="539"/>
      <c r="O225" s="539"/>
      <c r="P225" s="539"/>
      <c r="Q225" s="539"/>
      <c r="R225" s="539"/>
      <c r="S225" s="539"/>
    </row>
    <row r="226" spans="1:19" ht="12.75">
      <c r="A226" s="594"/>
      <c r="B226" s="568"/>
      <c r="C226" s="548"/>
      <c r="D226" s="567" t="s">
        <v>597</v>
      </c>
      <c r="E226" s="550">
        <v>200</v>
      </c>
      <c r="F226" s="551">
        <v>0</v>
      </c>
      <c r="G226" s="552">
        <v>90003</v>
      </c>
      <c r="H226" s="553">
        <v>4210</v>
      </c>
      <c r="I226" s="554"/>
      <c r="J226" s="539"/>
      <c r="K226" s="539"/>
      <c r="L226" s="539"/>
      <c r="M226" s="539"/>
      <c r="N226" s="539"/>
      <c r="O226" s="539"/>
      <c r="P226" s="539"/>
      <c r="Q226" s="539"/>
      <c r="R226" s="539"/>
      <c r="S226" s="539"/>
    </row>
    <row r="227" spans="1:19" ht="13.5" thickBot="1">
      <c r="A227" s="585"/>
      <c r="B227" s="571"/>
      <c r="C227" s="617"/>
      <c r="D227" s="573" t="s">
        <v>394</v>
      </c>
      <c r="E227" s="560">
        <f>SUM(E224:E226)</f>
        <v>7066</v>
      </c>
      <c r="F227" s="561">
        <f>SUM(F224:F226)</f>
        <v>5766.04</v>
      </c>
      <c r="G227" s="562"/>
      <c r="H227" s="563"/>
      <c r="I227" s="564"/>
      <c r="J227" s="539"/>
      <c r="K227" s="539"/>
      <c r="L227" s="539"/>
      <c r="M227" s="539"/>
      <c r="N227" s="539"/>
      <c r="O227" s="539"/>
      <c r="P227" s="539"/>
      <c r="Q227" s="539"/>
      <c r="R227" s="539"/>
      <c r="S227" s="539"/>
    </row>
    <row r="228" spans="1:19" ht="12.75">
      <c r="A228" s="594">
        <v>28</v>
      </c>
      <c r="B228" s="566" t="s">
        <v>598</v>
      </c>
      <c r="C228" s="548">
        <v>6351</v>
      </c>
      <c r="D228" s="567" t="s">
        <v>599</v>
      </c>
      <c r="E228" s="550">
        <v>351</v>
      </c>
      <c r="F228" s="551">
        <v>0</v>
      </c>
      <c r="G228" s="552">
        <v>90095</v>
      </c>
      <c r="H228" s="553">
        <v>4210</v>
      </c>
      <c r="I228" s="554"/>
      <c r="J228" s="539"/>
      <c r="K228" s="539"/>
      <c r="L228" s="539"/>
      <c r="M228" s="539"/>
      <c r="N228" s="539"/>
      <c r="O228" s="539"/>
      <c r="P228" s="539"/>
      <c r="Q228" s="539"/>
      <c r="R228" s="539"/>
      <c r="S228" s="539"/>
    </row>
    <row r="229" spans="1:19" ht="12.75">
      <c r="A229" s="594"/>
      <c r="B229" s="566"/>
      <c r="C229" s="548"/>
      <c r="D229" s="567" t="s">
        <v>600</v>
      </c>
      <c r="E229" s="597">
        <v>6000</v>
      </c>
      <c r="F229" s="598">
        <v>0</v>
      </c>
      <c r="G229" s="599">
        <v>90095</v>
      </c>
      <c r="H229" s="553">
        <v>6060</v>
      </c>
      <c r="I229" s="554"/>
      <c r="J229" s="539"/>
      <c r="K229" s="539"/>
      <c r="L229" s="539"/>
      <c r="M229" s="539"/>
      <c r="N229" s="539"/>
      <c r="O229" s="539"/>
      <c r="P229" s="539"/>
      <c r="Q229" s="539"/>
      <c r="R229" s="539"/>
      <c r="S229" s="539"/>
    </row>
    <row r="230" spans="1:19" ht="13.5" thickBot="1">
      <c r="A230" s="585"/>
      <c r="B230" s="571"/>
      <c r="C230" s="617"/>
      <c r="D230" s="573" t="s">
        <v>394</v>
      </c>
      <c r="E230" s="560">
        <f>SUM(E228:E229)</f>
        <v>6351</v>
      </c>
      <c r="F230" s="561">
        <f>SUM(F228:F229)</f>
        <v>0</v>
      </c>
      <c r="G230" s="562"/>
      <c r="H230" s="563"/>
      <c r="I230" s="564"/>
      <c r="J230" s="539"/>
      <c r="K230" s="539"/>
      <c r="L230" s="539"/>
      <c r="M230" s="539"/>
      <c r="N230" s="539"/>
      <c r="O230" s="539"/>
      <c r="P230" s="539"/>
      <c r="Q230" s="539"/>
      <c r="R230" s="539"/>
      <c r="S230" s="539"/>
    </row>
    <row r="231" spans="1:19" ht="12.75">
      <c r="A231" s="594">
        <v>29</v>
      </c>
      <c r="B231" s="566" t="s">
        <v>601</v>
      </c>
      <c r="C231" s="548">
        <v>10536</v>
      </c>
      <c r="D231" s="567" t="s">
        <v>602</v>
      </c>
      <c r="E231" s="550">
        <v>4000</v>
      </c>
      <c r="F231" s="551">
        <v>0</v>
      </c>
      <c r="G231" s="552">
        <v>92601</v>
      </c>
      <c r="H231" s="553">
        <v>4270</v>
      </c>
      <c r="I231" s="554"/>
      <c r="J231" s="539"/>
      <c r="K231" s="539"/>
      <c r="L231" s="539"/>
      <c r="M231" s="539"/>
      <c r="N231" s="539"/>
      <c r="O231" s="539"/>
      <c r="P231" s="539"/>
      <c r="Q231" s="539"/>
      <c r="R231" s="539"/>
      <c r="S231" s="539"/>
    </row>
    <row r="232" spans="1:19" ht="12.75">
      <c r="A232" s="594"/>
      <c r="B232" s="568"/>
      <c r="C232" s="569"/>
      <c r="D232" s="567" t="s">
        <v>603</v>
      </c>
      <c r="E232" s="550">
        <v>2000</v>
      </c>
      <c r="F232" s="551">
        <v>0</v>
      </c>
      <c r="G232" s="552">
        <v>90095</v>
      </c>
      <c r="H232" s="553">
        <v>4210</v>
      </c>
      <c r="I232" s="554"/>
      <c r="J232" s="539"/>
      <c r="K232" s="539"/>
      <c r="L232" s="539"/>
      <c r="M232" s="539"/>
      <c r="N232" s="539"/>
      <c r="O232" s="539"/>
      <c r="P232" s="539"/>
      <c r="Q232" s="539"/>
      <c r="R232" s="539"/>
      <c r="S232" s="539"/>
    </row>
    <row r="233" spans="1:19" ht="12.75">
      <c r="A233" s="594"/>
      <c r="B233" s="568"/>
      <c r="C233" s="569"/>
      <c r="D233" s="567" t="s">
        <v>604</v>
      </c>
      <c r="E233" s="550">
        <v>800</v>
      </c>
      <c r="F233" s="551">
        <v>428.36</v>
      </c>
      <c r="G233" s="552">
        <v>90003</v>
      </c>
      <c r="H233" s="553">
        <v>4210</v>
      </c>
      <c r="I233" s="554"/>
      <c r="J233" s="539"/>
      <c r="K233" s="539"/>
      <c r="L233" s="539"/>
      <c r="M233" s="539"/>
      <c r="N233" s="539"/>
      <c r="O233" s="539"/>
      <c r="P233" s="539"/>
      <c r="Q233" s="539"/>
      <c r="R233" s="539"/>
      <c r="S233" s="539"/>
    </row>
    <row r="234" spans="1:19" ht="12.75">
      <c r="A234" s="594"/>
      <c r="B234" s="568"/>
      <c r="C234" s="569"/>
      <c r="D234" s="567" t="s">
        <v>605</v>
      </c>
      <c r="E234" s="550">
        <v>700</v>
      </c>
      <c r="F234" s="551">
        <v>0</v>
      </c>
      <c r="G234" s="552">
        <v>90003</v>
      </c>
      <c r="H234" s="553">
        <v>4170</v>
      </c>
      <c r="I234" s="554"/>
      <c r="J234" s="539"/>
      <c r="K234" s="539"/>
      <c r="L234" s="539"/>
      <c r="M234" s="539"/>
      <c r="N234" s="539"/>
      <c r="O234" s="539"/>
      <c r="P234" s="539"/>
      <c r="Q234" s="539"/>
      <c r="R234" s="539"/>
      <c r="S234" s="539"/>
    </row>
    <row r="235" spans="1:19" ht="12.75">
      <c r="A235" s="594"/>
      <c r="B235" s="568"/>
      <c r="C235" s="569"/>
      <c r="D235" s="567" t="s">
        <v>606</v>
      </c>
      <c r="E235" s="550">
        <v>700</v>
      </c>
      <c r="F235" s="551">
        <v>0</v>
      </c>
      <c r="G235" s="552">
        <v>92109</v>
      </c>
      <c r="H235" s="553">
        <v>4210</v>
      </c>
      <c r="I235" s="554"/>
      <c r="J235" s="539"/>
      <c r="K235" s="539"/>
      <c r="L235" s="539"/>
      <c r="M235" s="539"/>
      <c r="N235" s="539"/>
      <c r="O235" s="539"/>
      <c r="P235" s="539"/>
      <c r="Q235" s="539"/>
      <c r="R235" s="539"/>
      <c r="S235" s="539"/>
    </row>
    <row r="236" spans="1:19" ht="12.75">
      <c r="A236" s="594"/>
      <c r="B236" s="568"/>
      <c r="C236" s="569"/>
      <c r="D236" s="567" t="s">
        <v>607</v>
      </c>
      <c r="E236" s="550">
        <v>600</v>
      </c>
      <c r="F236" s="551">
        <v>0</v>
      </c>
      <c r="G236" s="552">
        <v>90095</v>
      </c>
      <c r="H236" s="553">
        <v>4210</v>
      </c>
      <c r="I236" s="554"/>
      <c r="J236" s="539"/>
      <c r="K236" s="539"/>
      <c r="L236" s="539"/>
      <c r="M236" s="539"/>
      <c r="N236" s="539"/>
      <c r="O236" s="539"/>
      <c r="P236" s="539"/>
      <c r="Q236" s="539"/>
      <c r="R236" s="539"/>
      <c r="S236" s="539"/>
    </row>
    <row r="237" spans="1:19" ht="12.75">
      <c r="A237" s="594"/>
      <c r="B237" s="568"/>
      <c r="C237" s="569"/>
      <c r="D237" s="567" t="s">
        <v>608</v>
      </c>
      <c r="E237" s="550">
        <v>1736</v>
      </c>
      <c r="F237" s="551">
        <v>447.71</v>
      </c>
      <c r="G237" s="552">
        <v>92109</v>
      </c>
      <c r="H237" s="553">
        <v>4210</v>
      </c>
      <c r="I237" s="554"/>
      <c r="J237" s="539"/>
      <c r="K237" s="539"/>
      <c r="L237" s="539"/>
      <c r="M237" s="539"/>
      <c r="N237" s="539"/>
      <c r="O237" s="539"/>
      <c r="P237" s="539"/>
      <c r="Q237" s="539"/>
      <c r="R237" s="539"/>
      <c r="S237" s="539"/>
    </row>
    <row r="238" spans="1:9" s="629" customFormat="1" ht="13.5" thickBot="1">
      <c r="A238" s="627"/>
      <c r="B238" s="628"/>
      <c r="C238" s="618"/>
      <c r="D238" s="573" t="s">
        <v>394</v>
      </c>
      <c r="E238" s="560">
        <f>SUM(E231:E237)</f>
        <v>10536</v>
      </c>
      <c r="F238" s="561">
        <f>SUM(F231:F237)</f>
        <v>876.0699999999999</v>
      </c>
      <c r="G238" s="562"/>
      <c r="H238" s="563"/>
      <c r="I238" s="584"/>
    </row>
    <row r="239" spans="1:19" ht="15" customHeight="1">
      <c r="A239" s="630">
        <v>30</v>
      </c>
      <c r="B239" s="631" t="s">
        <v>609</v>
      </c>
      <c r="C239" s="632">
        <v>8328</v>
      </c>
      <c r="D239" s="549" t="s">
        <v>610</v>
      </c>
      <c r="E239" s="550">
        <v>3000</v>
      </c>
      <c r="F239" s="551">
        <v>0</v>
      </c>
      <c r="G239" s="552">
        <v>90003</v>
      </c>
      <c r="H239" s="633">
        <v>4210</v>
      </c>
      <c r="I239" s="554"/>
      <c r="J239" s="539"/>
      <c r="K239" s="539"/>
      <c r="L239" s="539"/>
      <c r="M239" s="539"/>
      <c r="N239" s="539"/>
      <c r="O239" s="539"/>
      <c r="P239" s="539"/>
      <c r="Q239" s="539"/>
      <c r="R239" s="539"/>
      <c r="S239" s="539"/>
    </row>
    <row r="240" spans="1:19" ht="12.75">
      <c r="A240" s="592"/>
      <c r="B240" s="588"/>
      <c r="C240" s="548"/>
      <c r="D240" s="549" t="s">
        <v>611</v>
      </c>
      <c r="E240" s="550">
        <v>1500</v>
      </c>
      <c r="F240" s="551">
        <v>0</v>
      </c>
      <c r="G240" s="552">
        <v>90095</v>
      </c>
      <c r="H240" s="553">
        <v>4210</v>
      </c>
      <c r="I240" s="554"/>
      <c r="J240" s="539"/>
      <c r="K240" s="539"/>
      <c r="L240" s="539"/>
      <c r="M240" s="539"/>
      <c r="N240" s="539"/>
      <c r="O240" s="539"/>
      <c r="P240" s="539"/>
      <c r="Q240" s="539"/>
      <c r="R240" s="539"/>
      <c r="S240" s="539"/>
    </row>
    <row r="241" spans="1:19" ht="25.5">
      <c r="A241" s="592"/>
      <c r="B241" s="588"/>
      <c r="C241" s="569"/>
      <c r="D241" s="555" t="s">
        <v>612</v>
      </c>
      <c r="E241" s="550">
        <v>1000</v>
      </c>
      <c r="F241" s="551">
        <v>322.77</v>
      </c>
      <c r="G241" s="552">
        <v>92601</v>
      </c>
      <c r="H241" s="553">
        <v>4210</v>
      </c>
      <c r="I241" s="554"/>
      <c r="J241" s="539"/>
      <c r="K241" s="539"/>
      <c r="L241" s="539"/>
      <c r="M241" s="539"/>
      <c r="N241" s="539"/>
      <c r="O241" s="539"/>
      <c r="P241" s="539"/>
      <c r="Q241" s="539"/>
      <c r="R241" s="539"/>
      <c r="S241" s="539"/>
    </row>
    <row r="242" spans="1:19" ht="25.5">
      <c r="A242" s="592"/>
      <c r="B242" s="588"/>
      <c r="C242" s="569"/>
      <c r="D242" s="555" t="s">
        <v>613</v>
      </c>
      <c r="E242" s="550">
        <v>2828</v>
      </c>
      <c r="F242" s="551">
        <v>0</v>
      </c>
      <c r="G242" s="552">
        <v>92109</v>
      </c>
      <c r="H242" s="553">
        <v>4210</v>
      </c>
      <c r="I242" s="554"/>
      <c r="J242" s="539"/>
      <c r="K242" s="539"/>
      <c r="L242" s="539"/>
      <c r="M242" s="539"/>
      <c r="N242" s="539"/>
      <c r="O242" s="539"/>
      <c r="P242" s="539"/>
      <c r="Q242" s="539"/>
      <c r="R242" s="539"/>
      <c r="S242" s="539"/>
    </row>
    <row r="243" spans="1:19" ht="13.5" thickBot="1">
      <c r="A243" s="589"/>
      <c r="B243" s="557"/>
      <c r="C243" s="618"/>
      <c r="D243" s="559" t="s">
        <v>394</v>
      </c>
      <c r="E243" s="560">
        <f>SUM(E239:E242)</f>
        <v>8328</v>
      </c>
      <c r="F243" s="561">
        <f>SUM(F239:F242)</f>
        <v>322.77</v>
      </c>
      <c r="G243" s="562"/>
      <c r="H243" s="563"/>
      <c r="I243" s="564"/>
      <c r="J243" s="539"/>
      <c r="K243" s="539"/>
      <c r="L243" s="539"/>
      <c r="M243" s="539"/>
      <c r="N243" s="539"/>
      <c r="O243" s="539"/>
      <c r="P243" s="539"/>
      <c r="Q243" s="539"/>
      <c r="R243" s="539"/>
      <c r="S243" s="539"/>
    </row>
    <row r="244" spans="1:19" ht="12.75">
      <c r="A244" s="594">
        <v>31</v>
      </c>
      <c r="B244" s="566" t="s">
        <v>614</v>
      </c>
      <c r="C244" s="548">
        <v>21029</v>
      </c>
      <c r="D244" s="567" t="s">
        <v>615</v>
      </c>
      <c r="E244" s="550">
        <v>6000</v>
      </c>
      <c r="F244" s="551">
        <v>0</v>
      </c>
      <c r="G244" s="552">
        <v>60095</v>
      </c>
      <c r="H244" s="553">
        <v>4210</v>
      </c>
      <c r="I244" s="554"/>
      <c r="J244" s="539"/>
      <c r="K244" s="539"/>
      <c r="L244" s="539"/>
      <c r="M244" s="539"/>
      <c r="N244" s="539"/>
      <c r="O244" s="539"/>
      <c r="P244" s="539"/>
      <c r="Q244" s="539"/>
      <c r="R244" s="539"/>
      <c r="S244" s="539"/>
    </row>
    <row r="245" spans="1:19" ht="12.75">
      <c r="A245" s="594"/>
      <c r="B245" s="566"/>
      <c r="C245" s="548"/>
      <c r="D245" s="567" t="s">
        <v>616</v>
      </c>
      <c r="E245" s="550">
        <v>2000</v>
      </c>
      <c r="F245" s="551">
        <v>0</v>
      </c>
      <c r="G245" s="552">
        <v>60095</v>
      </c>
      <c r="H245" s="553">
        <v>4210</v>
      </c>
      <c r="I245" s="554"/>
      <c r="J245" s="539"/>
      <c r="K245" s="539"/>
      <c r="L245" s="539"/>
      <c r="M245" s="539"/>
      <c r="N245" s="539"/>
      <c r="O245" s="539"/>
      <c r="P245" s="539"/>
      <c r="Q245" s="539"/>
      <c r="R245" s="539"/>
      <c r="S245" s="539"/>
    </row>
    <row r="246" spans="1:19" ht="12.75">
      <c r="A246" s="594"/>
      <c r="B246" s="566"/>
      <c r="C246" s="548"/>
      <c r="D246" s="567" t="s">
        <v>617</v>
      </c>
      <c r="E246" s="550">
        <v>2000</v>
      </c>
      <c r="F246" s="551">
        <v>0</v>
      </c>
      <c r="G246" s="552">
        <v>60095</v>
      </c>
      <c r="H246" s="553">
        <v>4210</v>
      </c>
      <c r="I246" s="554"/>
      <c r="J246" s="539"/>
      <c r="K246" s="539"/>
      <c r="L246" s="539"/>
      <c r="M246" s="539"/>
      <c r="N246" s="539"/>
      <c r="O246" s="539"/>
      <c r="P246" s="539"/>
      <c r="Q246" s="539"/>
      <c r="R246" s="539"/>
      <c r="S246" s="539"/>
    </row>
    <row r="247" spans="1:19" ht="12.75">
      <c r="A247" s="594"/>
      <c r="B247" s="568"/>
      <c r="C247" s="569"/>
      <c r="D247" s="567" t="s">
        <v>618</v>
      </c>
      <c r="E247" s="550">
        <v>2000</v>
      </c>
      <c r="F247" s="551">
        <v>0</v>
      </c>
      <c r="G247" s="552">
        <v>90095</v>
      </c>
      <c r="H247" s="553">
        <v>4210</v>
      </c>
      <c r="I247" s="554"/>
      <c r="J247" s="539"/>
      <c r="K247" s="539"/>
      <c r="L247" s="539"/>
      <c r="M247" s="539"/>
      <c r="N247" s="539"/>
      <c r="O247" s="539"/>
      <c r="P247" s="539"/>
      <c r="Q247" s="539"/>
      <c r="R247" s="539"/>
      <c r="S247" s="539"/>
    </row>
    <row r="248" spans="1:19" ht="12.75">
      <c r="A248" s="594"/>
      <c r="B248" s="568"/>
      <c r="C248" s="574"/>
      <c r="D248" s="567" t="s">
        <v>619</v>
      </c>
      <c r="E248" s="550">
        <v>4354</v>
      </c>
      <c r="F248" s="551">
        <v>944</v>
      </c>
      <c r="G248" s="552">
        <v>60095</v>
      </c>
      <c r="H248" s="553">
        <v>4170</v>
      </c>
      <c r="I248" s="554"/>
      <c r="J248" s="539"/>
      <c r="K248" s="539"/>
      <c r="L248" s="539"/>
      <c r="M248" s="539"/>
      <c r="N248" s="539"/>
      <c r="O248" s="539"/>
      <c r="P248" s="539"/>
      <c r="Q248" s="539"/>
      <c r="R248" s="539"/>
      <c r="S248" s="539"/>
    </row>
    <row r="249" spans="1:19" ht="12.75">
      <c r="A249" s="594"/>
      <c r="B249" s="568"/>
      <c r="C249" s="574"/>
      <c r="D249" s="567" t="s">
        <v>620</v>
      </c>
      <c r="E249" s="550">
        <v>646</v>
      </c>
      <c r="F249" s="551">
        <v>143.4</v>
      </c>
      <c r="G249" s="552">
        <v>60095</v>
      </c>
      <c r="H249" s="553">
        <v>4110</v>
      </c>
      <c r="I249" s="554"/>
      <c r="J249" s="539"/>
      <c r="K249" s="539"/>
      <c r="L249" s="539"/>
      <c r="M249" s="539"/>
      <c r="N249" s="539"/>
      <c r="O249" s="539"/>
      <c r="P249" s="539"/>
      <c r="Q249" s="539"/>
      <c r="R249" s="539"/>
      <c r="S249" s="539"/>
    </row>
    <row r="250" spans="1:19" ht="12.75">
      <c r="A250" s="594"/>
      <c r="B250" s="568"/>
      <c r="C250" s="574"/>
      <c r="D250" s="567" t="s">
        <v>621</v>
      </c>
      <c r="E250" s="550">
        <v>3000</v>
      </c>
      <c r="F250" s="551">
        <v>2500</v>
      </c>
      <c r="G250" s="552">
        <v>90003</v>
      </c>
      <c r="H250" s="553">
        <v>4210</v>
      </c>
      <c r="I250" s="554"/>
      <c r="J250" s="539"/>
      <c r="K250" s="539"/>
      <c r="L250" s="539"/>
      <c r="M250" s="539"/>
      <c r="N250" s="539"/>
      <c r="O250" s="539"/>
      <c r="P250" s="539"/>
      <c r="Q250" s="539"/>
      <c r="R250" s="539"/>
      <c r="S250" s="539"/>
    </row>
    <row r="251" spans="1:19" ht="12.75">
      <c r="A251" s="594"/>
      <c r="B251" s="568"/>
      <c r="C251" s="574"/>
      <c r="D251" s="567" t="s">
        <v>474</v>
      </c>
      <c r="E251" s="550">
        <v>1029</v>
      </c>
      <c r="F251" s="551">
        <v>0</v>
      </c>
      <c r="G251" s="552">
        <v>92109</v>
      </c>
      <c r="H251" s="553">
        <v>4210</v>
      </c>
      <c r="I251" s="554"/>
      <c r="J251" s="539"/>
      <c r="K251" s="539"/>
      <c r="L251" s="539"/>
      <c r="M251" s="539"/>
      <c r="N251" s="539"/>
      <c r="O251" s="539"/>
      <c r="P251" s="539"/>
      <c r="Q251" s="539"/>
      <c r="R251" s="539"/>
      <c r="S251" s="539"/>
    </row>
    <row r="252" spans="1:19" ht="13.5" thickBot="1">
      <c r="A252" s="611"/>
      <c r="B252" s="612"/>
      <c r="C252" s="616"/>
      <c r="D252" s="573" t="s">
        <v>394</v>
      </c>
      <c r="E252" s="560">
        <f>SUM(E244:E251)</f>
        <v>21029</v>
      </c>
      <c r="F252" s="561">
        <f>SUM(F244:F251)</f>
        <v>3587.4</v>
      </c>
      <c r="G252" s="562"/>
      <c r="H252" s="563"/>
      <c r="I252" s="564"/>
      <c r="J252" s="539"/>
      <c r="K252" s="539"/>
      <c r="L252" s="539"/>
      <c r="M252" s="539"/>
      <c r="N252" s="539"/>
      <c r="O252" s="539"/>
      <c r="P252" s="539"/>
      <c r="Q252" s="539"/>
      <c r="R252" s="539"/>
      <c r="S252" s="539"/>
    </row>
    <row r="253" spans="1:19" ht="12.75">
      <c r="A253" s="592">
        <v>32</v>
      </c>
      <c r="B253" s="593" t="s">
        <v>622</v>
      </c>
      <c r="C253" s="581">
        <v>10367</v>
      </c>
      <c r="D253" s="549" t="s">
        <v>623</v>
      </c>
      <c r="E253" s="550">
        <v>1500</v>
      </c>
      <c r="F253" s="551">
        <v>1500</v>
      </c>
      <c r="G253" s="552">
        <v>90003</v>
      </c>
      <c r="H253" s="553">
        <v>4210</v>
      </c>
      <c r="I253" s="554"/>
      <c r="J253" s="539"/>
      <c r="K253" s="539"/>
      <c r="L253" s="539"/>
      <c r="M253" s="539"/>
      <c r="N253" s="539"/>
      <c r="O253" s="539"/>
      <c r="P253" s="539"/>
      <c r="Q253" s="539"/>
      <c r="R253" s="539"/>
      <c r="S253" s="539"/>
    </row>
    <row r="254" spans="1:19" ht="12.75">
      <c r="A254" s="592"/>
      <c r="B254" s="593"/>
      <c r="C254" s="581"/>
      <c r="D254" s="549" t="s">
        <v>624</v>
      </c>
      <c r="E254" s="550">
        <v>500</v>
      </c>
      <c r="F254" s="551">
        <v>495.49</v>
      </c>
      <c r="G254" s="552">
        <v>90095</v>
      </c>
      <c r="H254" s="553">
        <v>4210</v>
      </c>
      <c r="I254" s="554"/>
      <c r="J254" s="539"/>
      <c r="K254" s="539"/>
      <c r="L254" s="539"/>
      <c r="M254" s="539"/>
      <c r="N254" s="539"/>
      <c r="O254" s="539"/>
      <c r="P254" s="539"/>
      <c r="Q254" s="539"/>
      <c r="R254" s="539"/>
      <c r="S254" s="539"/>
    </row>
    <row r="255" spans="1:19" ht="12.75">
      <c r="A255" s="592"/>
      <c r="B255" s="593"/>
      <c r="C255" s="581"/>
      <c r="D255" s="549" t="s">
        <v>625</v>
      </c>
      <c r="E255" s="550">
        <v>300</v>
      </c>
      <c r="F255" s="551">
        <v>300</v>
      </c>
      <c r="G255" s="552">
        <v>90004</v>
      </c>
      <c r="H255" s="553">
        <v>4210</v>
      </c>
      <c r="I255" s="554"/>
      <c r="J255" s="539"/>
      <c r="K255" s="539"/>
      <c r="L255" s="539"/>
      <c r="M255" s="539"/>
      <c r="N255" s="539"/>
      <c r="O255" s="539"/>
      <c r="P255" s="539"/>
      <c r="Q255" s="539"/>
      <c r="R255" s="539"/>
      <c r="S255" s="539"/>
    </row>
    <row r="256" spans="1:19" ht="12.75">
      <c r="A256" s="592"/>
      <c r="B256" s="593"/>
      <c r="C256" s="581"/>
      <c r="D256" s="549" t="s">
        <v>626</v>
      </c>
      <c r="E256" s="550">
        <v>200</v>
      </c>
      <c r="F256" s="551">
        <v>190.56</v>
      </c>
      <c r="G256" s="552">
        <v>90003</v>
      </c>
      <c r="H256" s="553">
        <v>4210</v>
      </c>
      <c r="I256" s="554"/>
      <c r="J256" s="539"/>
      <c r="K256" s="539"/>
      <c r="L256" s="539"/>
      <c r="M256" s="539"/>
      <c r="N256" s="539"/>
      <c r="O256" s="539"/>
      <c r="P256" s="539"/>
      <c r="Q256" s="539"/>
      <c r="R256" s="539"/>
      <c r="S256" s="539"/>
    </row>
    <row r="257" spans="1:19" ht="12.75">
      <c r="A257" s="592"/>
      <c r="B257" s="593"/>
      <c r="C257" s="581"/>
      <c r="D257" s="549" t="s">
        <v>627</v>
      </c>
      <c r="E257" s="550">
        <v>400</v>
      </c>
      <c r="F257" s="551">
        <v>0</v>
      </c>
      <c r="G257" s="552">
        <v>90015</v>
      </c>
      <c r="H257" s="553">
        <v>6050</v>
      </c>
      <c r="I257" s="554"/>
      <c r="J257" s="539"/>
      <c r="K257" s="539"/>
      <c r="L257" s="539"/>
      <c r="M257" s="539"/>
      <c r="N257" s="539"/>
      <c r="O257" s="539"/>
      <c r="P257" s="539"/>
      <c r="Q257" s="539"/>
      <c r="R257" s="539"/>
      <c r="S257" s="539"/>
    </row>
    <row r="258" spans="1:19" ht="12.75">
      <c r="A258" s="592"/>
      <c r="B258" s="593"/>
      <c r="C258" s="581"/>
      <c r="D258" s="549" t="s">
        <v>628</v>
      </c>
      <c r="E258" s="550">
        <v>500</v>
      </c>
      <c r="F258" s="551">
        <v>124.5</v>
      </c>
      <c r="G258" s="552">
        <v>90003</v>
      </c>
      <c r="H258" s="553">
        <v>4210</v>
      </c>
      <c r="I258" s="554"/>
      <c r="J258" s="539"/>
      <c r="K258" s="539"/>
      <c r="L258" s="539"/>
      <c r="M258" s="539"/>
      <c r="N258" s="539"/>
      <c r="O258" s="539"/>
      <c r="P258" s="539"/>
      <c r="Q258" s="539"/>
      <c r="R258" s="539"/>
      <c r="S258" s="539"/>
    </row>
    <row r="259" spans="1:19" ht="12.75">
      <c r="A259" s="592"/>
      <c r="B259" s="593"/>
      <c r="C259" s="581"/>
      <c r="D259" s="549" t="s">
        <v>629</v>
      </c>
      <c r="E259" s="550">
        <v>4500</v>
      </c>
      <c r="F259" s="551">
        <v>0</v>
      </c>
      <c r="G259" s="552">
        <v>60095</v>
      </c>
      <c r="H259" s="553">
        <v>6060</v>
      </c>
      <c r="I259" s="554"/>
      <c r="J259" s="539"/>
      <c r="K259" s="539"/>
      <c r="L259" s="539"/>
      <c r="M259" s="539"/>
      <c r="N259" s="539"/>
      <c r="O259" s="539"/>
      <c r="P259" s="539"/>
      <c r="Q259" s="539"/>
      <c r="R259" s="539"/>
      <c r="S259" s="539"/>
    </row>
    <row r="260" spans="1:19" ht="12.75">
      <c r="A260" s="592"/>
      <c r="B260" s="593"/>
      <c r="C260" s="581"/>
      <c r="D260" s="549" t="s">
        <v>630</v>
      </c>
      <c r="E260" s="550">
        <v>400</v>
      </c>
      <c r="F260" s="551">
        <v>0</v>
      </c>
      <c r="G260" s="552">
        <v>60095</v>
      </c>
      <c r="H260" s="553">
        <v>4210</v>
      </c>
      <c r="I260" s="554"/>
      <c r="J260" s="539"/>
      <c r="K260" s="539"/>
      <c r="L260" s="539"/>
      <c r="M260" s="539"/>
      <c r="N260" s="539"/>
      <c r="O260" s="539"/>
      <c r="P260" s="539"/>
      <c r="Q260" s="539"/>
      <c r="R260" s="539"/>
      <c r="S260" s="539"/>
    </row>
    <row r="261" spans="1:19" ht="12.75">
      <c r="A261" s="592"/>
      <c r="B261" s="593"/>
      <c r="C261" s="581"/>
      <c r="D261" s="549" t="s">
        <v>631</v>
      </c>
      <c r="E261" s="550">
        <v>500</v>
      </c>
      <c r="F261" s="551">
        <v>0</v>
      </c>
      <c r="G261" s="552">
        <v>90095</v>
      </c>
      <c r="H261" s="553">
        <v>4210</v>
      </c>
      <c r="I261" s="554"/>
      <c r="J261" s="539"/>
      <c r="K261" s="539"/>
      <c r="L261" s="539"/>
      <c r="M261" s="539"/>
      <c r="N261" s="539"/>
      <c r="O261" s="539"/>
      <c r="P261" s="539"/>
      <c r="Q261" s="539"/>
      <c r="R261" s="539"/>
      <c r="S261" s="539"/>
    </row>
    <row r="262" spans="1:19" ht="12.75">
      <c r="A262" s="592"/>
      <c r="B262" s="593"/>
      <c r="C262" s="581"/>
      <c r="D262" s="549" t="s">
        <v>632</v>
      </c>
      <c r="E262" s="550">
        <v>400</v>
      </c>
      <c r="F262" s="551">
        <v>0</v>
      </c>
      <c r="G262" s="552">
        <v>60095</v>
      </c>
      <c r="H262" s="553">
        <v>4170</v>
      </c>
      <c r="I262" s="554"/>
      <c r="J262" s="539"/>
      <c r="K262" s="539"/>
      <c r="L262" s="539"/>
      <c r="M262" s="539"/>
      <c r="N262" s="539"/>
      <c r="O262" s="539"/>
      <c r="P262" s="539"/>
      <c r="Q262" s="539"/>
      <c r="R262" s="539"/>
      <c r="S262" s="539"/>
    </row>
    <row r="263" spans="1:19" ht="12.75">
      <c r="A263" s="592"/>
      <c r="B263" s="614"/>
      <c r="C263" s="581"/>
      <c r="D263" s="549" t="s">
        <v>633</v>
      </c>
      <c r="E263" s="550">
        <v>1167</v>
      </c>
      <c r="F263" s="551">
        <v>0</v>
      </c>
      <c r="G263" s="552">
        <v>90003</v>
      </c>
      <c r="H263" s="553">
        <v>4170</v>
      </c>
      <c r="I263" s="554"/>
      <c r="J263" s="539"/>
      <c r="K263" s="539"/>
      <c r="L263" s="539"/>
      <c r="M263" s="539"/>
      <c r="N263" s="539"/>
      <c r="O263" s="539"/>
      <c r="P263" s="539"/>
      <c r="Q263" s="539"/>
      <c r="R263" s="539"/>
      <c r="S263" s="539"/>
    </row>
    <row r="264" spans="1:19" ht="13.5" thickBot="1">
      <c r="A264" s="589"/>
      <c r="B264" s="590"/>
      <c r="C264" s="591"/>
      <c r="D264" s="559" t="s">
        <v>394</v>
      </c>
      <c r="E264" s="560">
        <f>SUM(E253:E263)</f>
        <v>10367</v>
      </c>
      <c r="F264" s="561">
        <f>SUM(F253:F263)</f>
        <v>2610.5499999999997</v>
      </c>
      <c r="G264" s="562"/>
      <c r="H264" s="563"/>
      <c r="I264" s="564"/>
      <c r="J264" s="539"/>
      <c r="K264" s="539"/>
      <c r="L264" s="539"/>
      <c r="M264" s="539"/>
      <c r="N264" s="539"/>
      <c r="O264" s="539"/>
      <c r="P264" s="539"/>
      <c r="Q264" s="539"/>
      <c r="R264" s="539"/>
      <c r="S264" s="539"/>
    </row>
    <row r="265" spans="1:19" ht="12.75">
      <c r="A265" s="594">
        <v>33</v>
      </c>
      <c r="B265" s="634" t="s">
        <v>634</v>
      </c>
      <c r="C265" s="581">
        <v>6624</v>
      </c>
      <c r="D265" s="567" t="s">
        <v>635</v>
      </c>
      <c r="E265" s="550">
        <v>2000</v>
      </c>
      <c r="F265" s="551">
        <v>0</v>
      </c>
      <c r="G265" s="552">
        <v>90095</v>
      </c>
      <c r="H265" s="553">
        <v>4300</v>
      </c>
      <c r="I265" s="554"/>
      <c r="J265" s="539"/>
      <c r="K265" s="539"/>
      <c r="L265" s="539"/>
      <c r="M265" s="539"/>
      <c r="N265" s="539"/>
      <c r="O265" s="539"/>
      <c r="P265" s="539"/>
      <c r="Q265" s="539"/>
      <c r="R265" s="539"/>
      <c r="S265" s="539"/>
    </row>
    <row r="266" spans="1:19" ht="12.75">
      <c r="A266" s="594"/>
      <c r="B266" s="634"/>
      <c r="C266" s="581"/>
      <c r="D266" s="567" t="s">
        <v>636</v>
      </c>
      <c r="E266" s="550">
        <v>900</v>
      </c>
      <c r="F266" s="551">
        <v>0</v>
      </c>
      <c r="G266" s="552">
        <v>90095</v>
      </c>
      <c r="H266" s="553">
        <v>4210</v>
      </c>
      <c r="I266" s="554"/>
      <c r="J266" s="539"/>
      <c r="K266" s="539"/>
      <c r="L266" s="539"/>
      <c r="M266" s="539"/>
      <c r="N266" s="539"/>
      <c r="O266" s="539"/>
      <c r="P266" s="539"/>
      <c r="Q266" s="539"/>
      <c r="R266" s="539"/>
      <c r="S266" s="539"/>
    </row>
    <row r="267" spans="1:19" ht="12.75">
      <c r="A267" s="594"/>
      <c r="B267" s="634"/>
      <c r="C267" s="581"/>
      <c r="D267" s="567" t="s">
        <v>637</v>
      </c>
      <c r="E267" s="550">
        <v>300</v>
      </c>
      <c r="F267" s="551">
        <v>0</v>
      </c>
      <c r="G267" s="552">
        <v>90095</v>
      </c>
      <c r="H267" s="553">
        <v>4210</v>
      </c>
      <c r="I267" s="554"/>
      <c r="J267" s="539"/>
      <c r="K267" s="539"/>
      <c r="L267" s="539"/>
      <c r="M267" s="539"/>
      <c r="N267" s="539"/>
      <c r="O267" s="539"/>
      <c r="P267" s="539"/>
      <c r="Q267" s="539"/>
      <c r="R267" s="539"/>
      <c r="S267" s="539"/>
    </row>
    <row r="268" spans="1:19" ht="12.75">
      <c r="A268" s="594"/>
      <c r="B268" s="634"/>
      <c r="C268" s="581"/>
      <c r="D268" s="567" t="s">
        <v>638</v>
      </c>
      <c r="E268" s="550">
        <v>124</v>
      </c>
      <c r="F268" s="551">
        <v>0</v>
      </c>
      <c r="G268" s="552">
        <v>90095</v>
      </c>
      <c r="H268" s="553">
        <v>4210</v>
      </c>
      <c r="I268" s="554"/>
      <c r="J268" s="539"/>
      <c r="K268" s="539"/>
      <c r="L268" s="539"/>
      <c r="M268" s="539"/>
      <c r="N268" s="539"/>
      <c r="O268" s="539"/>
      <c r="P268" s="539"/>
      <c r="Q268" s="539"/>
      <c r="R268" s="539"/>
      <c r="S268" s="539"/>
    </row>
    <row r="269" spans="1:19" ht="12.75">
      <c r="A269" s="594"/>
      <c r="B269" s="634"/>
      <c r="C269" s="581"/>
      <c r="D269" s="567" t="s">
        <v>639</v>
      </c>
      <c r="E269" s="550">
        <v>300</v>
      </c>
      <c r="F269" s="551">
        <v>253</v>
      </c>
      <c r="G269" s="552">
        <v>60095</v>
      </c>
      <c r="H269" s="553">
        <v>4170</v>
      </c>
      <c r="I269" s="554"/>
      <c r="J269" s="539"/>
      <c r="K269" s="539"/>
      <c r="L269" s="539"/>
      <c r="M269" s="539"/>
      <c r="N269" s="539"/>
      <c r="O269" s="539"/>
      <c r="P269" s="539"/>
      <c r="Q269" s="539"/>
      <c r="R269" s="539"/>
      <c r="S269" s="539"/>
    </row>
    <row r="270" spans="1:19" ht="12.75">
      <c r="A270" s="594"/>
      <c r="B270" s="634"/>
      <c r="C270" s="581"/>
      <c r="D270" s="567" t="s">
        <v>640</v>
      </c>
      <c r="E270" s="550">
        <v>1500</v>
      </c>
      <c r="F270" s="551">
        <v>1265</v>
      </c>
      <c r="G270" s="552">
        <v>90003</v>
      </c>
      <c r="H270" s="553">
        <v>4170</v>
      </c>
      <c r="I270" s="554"/>
      <c r="J270" s="539"/>
      <c r="K270" s="539"/>
      <c r="L270" s="539"/>
      <c r="M270" s="539"/>
      <c r="N270" s="539"/>
      <c r="O270" s="539"/>
      <c r="P270" s="539"/>
      <c r="Q270" s="539"/>
      <c r="R270" s="539"/>
      <c r="S270" s="539"/>
    </row>
    <row r="271" spans="1:19" ht="25.5">
      <c r="A271" s="594"/>
      <c r="B271" s="634"/>
      <c r="C271" s="581"/>
      <c r="D271" s="575" t="s">
        <v>641</v>
      </c>
      <c r="E271" s="550">
        <v>700</v>
      </c>
      <c r="F271" s="551">
        <v>0</v>
      </c>
      <c r="G271" s="552">
        <v>92109</v>
      </c>
      <c r="H271" s="553">
        <v>4210</v>
      </c>
      <c r="I271" s="554"/>
      <c r="J271" s="539"/>
      <c r="K271" s="539"/>
      <c r="L271" s="539"/>
      <c r="M271" s="539"/>
      <c r="N271" s="539"/>
      <c r="O271" s="539"/>
      <c r="P271" s="539"/>
      <c r="Q271" s="539"/>
      <c r="R271" s="539"/>
      <c r="S271" s="539"/>
    </row>
    <row r="272" spans="1:19" ht="25.5">
      <c r="A272" s="594"/>
      <c r="B272" s="634"/>
      <c r="C272" s="581"/>
      <c r="D272" s="575" t="s">
        <v>642</v>
      </c>
      <c r="E272" s="550">
        <v>800</v>
      </c>
      <c r="F272" s="551">
        <v>0</v>
      </c>
      <c r="G272" s="552">
        <v>92109</v>
      </c>
      <c r="H272" s="553">
        <v>4170</v>
      </c>
      <c r="I272" s="554"/>
      <c r="J272" s="539"/>
      <c r="K272" s="539"/>
      <c r="L272" s="539"/>
      <c r="M272" s="539"/>
      <c r="N272" s="539"/>
      <c r="O272" s="539"/>
      <c r="P272" s="539"/>
      <c r="Q272" s="539"/>
      <c r="R272" s="539"/>
      <c r="S272" s="539"/>
    </row>
    <row r="273" spans="1:19" ht="13.5" thickBot="1">
      <c r="A273" s="585"/>
      <c r="B273" s="612"/>
      <c r="C273" s="591"/>
      <c r="D273" s="573" t="s">
        <v>394</v>
      </c>
      <c r="E273" s="560">
        <f>SUM(E265:E272)</f>
        <v>6624</v>
      </c>
      <c r="F273" s="561">
        <f>SUM(F265:F272)</f>
        <v>1518</v>
      </c>
      <c r="G273" s="562"/>
      <c r="H273" s="563"/>
      <c r="I273" s="564"/>
      <c r="J273" s="539"/>
      <c r="K273" s="539"/>
      <c r="L273" s="539"/>
      <c r="M273" s="539"/>
      <c r="N273" s="539"/>
      <c r="O273" s="539"/>
      <c r="P273" s="539"/>
      <c r="Q273" s="539"/>
      <c r="R273" s="539"/>
      <c r="S273" s="539"/>
    </row>
    <row r="274" spans="1:9" s="613" customFormat="1" ht="33.75" customHeight="1" thickBot="1">
      <c r="A274" s="1024"/>
      <c r="B274" s="1025" t="s">
        <v>643</v>
      </c>
      <c r="C274" s="1026">
        <f>SUM(C11:C265)</f>
        <v>425043</v>
      </c>
      <c r="D274" s="1047"/>
      <c r="E274" s="1045">
        <f>E21+E29+E36+E43+E51+E60+E67+E71+E75+E83+E91+E106+E111+E128+E143+E150+E155+E160+E169+E176+E182+E190+E195+E207+E216+E223+E227+E230+E238+E243+E252+E264+E273</f>
        <v>425043</v>
      </c>
      <c r="F274" s="1046">
        <f>F21+F29+F36+F43+F51+F60+F67+F71+F75+F83+F91+F106+F111+F128+F143+F150+F155+F160+F169+F176+F182+F190+F195+F207+F216+F223+F227+F230+F238+F243+F252+F264+F273</f>
        <v>113915.69</v>
      </c>
      <c r="G274" s="1028"/>
      <c r="H274" s="1030"/>
      <c r="I274" s="564"/>
    </row>
    <row r="275" spans="1:19" ht="13.5" thickBot="1">
      <c r="A275" s="1024"/>
      <c r="B275" s="1025"/>
      <c r="C275" s="1027"/>
      <c r="D275" s="1047"/>
      <c r="E275" s="1045"/>
      <c r="F275" s="1046"/>
      <c r="G275" s="1029"/>
      <c r="H275" s="1031"/>
      <c r="I275" s="635"/>
      <c r="J275" s="539"/>
      <c r="K275" s="539"/>
      <c r="L275" s="539"/>
      <c r="M275" s="539"/>
      <c r="N275" s="539"/>
      <c r="O275" s="539"/>
      <c r="P275" s="539"/>
      <c r="Q275" s="539"/>
      <c r="R275" s="539"/>
      <c r="S275" s="539"/>
    </row>
    <row r="276" spans="1:9" ht="13.5" thickBot="1">
      <c r="A276" s="636"/>
      <c r="B276" s="1040" t="s">
        <v>644</v>
      </c>
      <c r="C276" s="1041"/>
      <c r="D276" s="1041"/>
      <c r="E276" s="1042"/>
      <c r="F276" s="1042"/>
      <c r="G276" s="1042"/>
      <c r="H276" s="1043"/>
      <c r="I276" s="635"/>
    </row>
    <row r="277" spans="1:9" ht="12.75">
      <c r="A277" s="11"/>
      <c r="B277" s="637"/>
      <c r="C277" s="638"/>
      <c r="D277" s="11"/>
      <c r="E277" s="13"/>
      <c r="F277" s="13"/>
      <c r="G277" s="639"/>
      <c r="H277" s="639"/>
      <c r="I277" s="545"/>
    </row>
    <row r="278" spans="1:9" ht="12.75">
      <c r="A278" s="640" t="s">
        <v>645</v>
      </c>
      <c r="B278" s="637"/>
      <c r="C278" s="641"/>
      <c r="D278" s="11"/>
      <c r="E278" s="13"/>
      <c r="F278" s="639"/>
      <c r="H278" s="639"/>
      <c r="I278" s="545"/>
    </row>
    <row r="279" spans="1:9" ht="12.75">
      <c r="A279" s="11"/>
      <c r="B279" s="637"/>
      <c r="C279" s="637"/>
      <c r="D279" s="11"/>
      <c r="E279" s="639"/>
      <c r="H279" s="639"/>
      <c r="I279" s="545"/>
    </row>
    <row r="280" spans="1:9" ht="39" customHeight="1">
      <c r="A280" s="642" t="s">
        <v>646</v>
      </c>
      <c r="B280" s="642" t="s">
        <v>73</v>
      </c>
      <c r="C280" s="642" t="s">
        <v>40</v>
      </c>
      <c r="D280" s="642" t="s">
        <v>647</v>
      </c>
      <c r="E280" s="643" t="s">
        <v>648</v>
      </c>
      <c r="F280" s="644" t="s">
        <v>649</v>
      </c>
      <c r="G280" s="643" t="s">
        <v>650</v>
      </c>
      <c r="H280" s="644" t="s">
        <v>651</v>
      </c>
      <c r="I280" s="645" t="s">
        <v>652</v>
      </c>
    </row>
    <row r="281" spans="1:9" ht="12.75">
      <c r="A281" s="646">
        <v>1</v>
      </c>
      <c r="B281" s="642">
        <v>600</v>
      </c>
      <c r="C281" s="642">
        <v>60095</v>
      </c>
      <c r="D281" s="647">
        <f>SUM(E281:F281)</f>
        <v>23700</v>
      </c>
      <c r="E281" s="648">
        <f>SUM(E69+E94+E95+E154+E219+E220+E244+E245+E246+E248+E249+E260+E262+E269)</f>
        <v>19200</v>
      </c>
      <c r="F281" s="648">
        <f>SUM(E259)</f>
        <v>4500</v>
      </c>
      <c r="G281" s="648">
        <f>SUM(F69+F94+F95+F154+F219+F220+F244+F245+F246+F248+F249+F260+F262+F269)</f>
        <v>1975.9900000000002</v>
      </c>
      <c r="H281" s="648">
        <f>SUM(F259)</f>
        <v>0</v>
      </c>
      <c r="I281" s="648">
        <f aca="true" t="shared" si="0" ref="I281:I287">SUM(G281:H281)</f>
        <v>1975.9900000000002</v>
      </c>
    </row>
    <row r="282" spans="1:9" ht="12.75">
      <c r="A282" s="646">
        <v>2</v>
      </c>
      <c r="B282" s="642">
        <v>754</v>
      </c>
      <c r="C282" s="642">
        <v>75412</v>
      </c>
      <c r="D282" s="647">
        <f aca="true" t="shared" si="1" ref="D282:D289">SUM(E282:F282)</f>
        <v>4900</v>
      </c>
      <c r="E282" s="648">
        <f>SUM(E57+E61+E120+E140+E188)</f>
        <v>4900</v>
      </c>
      <c r="F282" s="648">
        <v>0</v>
      </c>
      <c r="G282" s="648">
        <f>SUM(F57+F61+F120+F140+F188)</f>
        <v>0</v>
      </c>
      <c r="H282" s="648">
        <v>0</v>
      </c>
      <c r="I282" s="648">
        <f t="shared" si="0"/>
        <v>0</v>
      </c>
    </row>
    <row r="283" spans="1:9" ht="12.75">
      <c r="A283" s="646">
        <v>3</v>
      </c>
      <c r="B283" s="1018">
        <v>900</v>
      </c>
      <c r="C283" s="642">
        <v>90003</v>
      </c>
      <c r="D283" s="647">
        <f t="shared" si="1"/>
        <v>117653</v>
      </c>
      <c r="E283" s="648">
        <f>SUM(E13+E14+E22+E23+E24+E31+E32+E33+E39+E40+E46+E47+E56+E59+E64+E66+E72+E82+E85+E87+E90+E96+E107+E115+E116+E117+E118+E119+E133+E134+E145+E146+E151+E152+E159+E165+E170+E171+E180+E184+E185+E191+E194+E198+E199+E210+E211+E217+E218+E226+E233+E234+E239+E250+E253+E256+E258+E263+E270)</f>
        <v>85688</v>
      </c>
      <c r="F283" s="648">
        <f>SUM(E30+E44+E52+E208+E224)</f>
        <v>31965</v>
      </c>
      <c r="G283" s="648">
        <f>SUM(F13+F14+F22+F23+F24+F31+F32+F33+F39+F40+F46+F47+F56+F59+F64+F66+F72+F82+F85+F87+F90+F96+F107+F115+F116+F118+F117+F118+F119+F133+F134+F145+F146+F151+F152+F159+F165+F170+F171+F180+F184+F185+F191+F194+F198+F199+F210+F211+F217+F218+F226+F233+F234+F239+F250+F253+F256+F258+F263+F270)</f>
        <v>30410.840000000004</v>
      </c>
      <c r="H283" s="648">
        <f>SUM(F30+F44+F52+F208+F224)</f>
        <v>31965</v>
      </c>
      <c r="I283" s="648">
        <f t="shared" si="0"/>
        <v>62375.840000000004</v>
      </c>
    </row>
    <row r="284" spans="1:9" ht="12.75">
      <c r="A284" s="646">
        <v>4</v>
      </c>
      <c r="B284" s="1019"/>
      <c r="C284" s="642">
        <v>90004</v>
      </c>
      <c r="D284" s="647">
        <f t="shared" si="1"/>
        <v>4425</v>
      </c>
      <c r="E284" s="648">
        <f>SUM(E70+E147+E173+E183+E255)</f>
        <v>4425</v>
      </c>
      <c r="F284" s="648">
        <v>0</v>
      </c>
      <c r="G284" s="648">
        <f>SUM(F70+F147+F173+F183+F255)</f>
        <v>800</v>
      </c>
      <c r="H284" s="648">
        <v>0</v>
      </c>
      <c r="I284" s="648">
        <f t="shared" si="0"/>
        <v>800</v>
      </c>
    </row>
    <row r="285" spans="1:9" ht="12.75">
      <c r="A285" s="646">
        <v>5</v>
      </c>
      <c r="B285" s="1019"/>
      <c r="C285" s="642">
        <v>90095</v>
      </c>
      <c r="D285" s="647">
        <f t="shared" si="1"/>
        <v>93476</v>
      </c>
      <c r="E285" s="648">
        <f>SUM(E28+E48+E53+E93+E112+E114+E113+E161+E162+E172+E174+E178+E187+E192+E196+E197+E228+E232+E236+E247+E240+E254+E261+E265+E266+E267+E73+E268)</f>
        <v>46296</v>
      </c>
      <c r="F285" s="648">
        <f>SUM(E37+E62+E68+E153+E229+E148)</f>
        <v>47180</v>
      </c>
      <c r="G285" s="648">
        <f>SUM(F28+F48+F53+F93+F112+F114+F113+F161+F162+F172+F174+F178+F187+F192+F196+F197+F228+F232+F236+F247+F240+F254+F261+F265+F266+F267+F73+F268)</f>
        <v>3009.42</v>
      </c>
      <c r="H285" s="648">
        <f>SUM(F37+F62+F68+F153+F229+F148)</f>
        <v>0</v>
      </c>
      <c r="I285" s="648">
        <f t="shared" si="0"/>
        <v>3009.42</v>
      </c>
    </row>
    <row r="286" spans="1:9" ht="12.75">
      <c r="A286" s="646">
        <v>6</v>
      </c>
      <c r="B286" s="1019"/>
      <c r="C286" s="642">
        <v>90015</v>
      </c>
      <c r="D286" s="647">
        <f t="shared" si="1"/>
        <v>13198</v>
      </c>
      <c r="E286" s="648">
        <f>SUM(0)</f>
        <v>0</v>
      </c>
      <c r="F286" s="648">
        <f>SUM(E27+E89+E137+E177+E222+E257)</f>
        <v>13198</v>
      </c>
      <c r="G286" s="648">
        <f>SUM(0)</f>
        <v>0</v>
      </c>
      <c r="H286" s="648">
        <f>SUM(F27+F89+F137+F177+F222+F257)</f>
        <v>1998.36</v>
      </c>
      <c r="I286" s="648">
        <f t="shared" si="0"/>
        <v>1998.36</v>
      </c>
    </row>
    <row r="287" spans="1:9" ht="12.75">
      <c r="A287" s="646">
        <v>7</v>
      </c>
      <c r="B287" s="642">
        <v>921</v>
      </c>
      <c r="C287" s="642">
        <v>92109</v>
      </c>
      <c r="D287" s="647">
        <f t="shared" si="1"/>
        <v>116262</v>
      </c>
      <c r="E287" s="648">
        <f>SUM(E12+E15+E16+E17+E18+E19+E20+E25+E34+E35+E38+E41+E42+E49+E50+E54+E55+E58+E63+E74+E76+E77+E78+E79+E80+E81+E84+E88+E92+E97+E98+E99+E100+E101+E102+E103+E104+E105+E108+E122+E123+E124+E125+E126+E129+E130+E131+E132+E141+E142+E144+E149+E156+E163+E164+E166+E167+E168+E175+E181+E189+E193+E202+E203+E204+E205+E206+E212+E213+E214+E215+E225+E235+E237+E242+E251+E271+E272)</f>
        <v>100262</v>
      </c>
      <c r="F287" s="648">
        <f>SUM(E11+E127)</f>
        <v>16000</v>
      </c>
      <c r="G287" s="648">
        <f>SUM(F12+F15+F16+F17+F18+F19+F20+F25+F34+F35+F38+F41+F42+F49+F50+F54+F55+F58+F63+F74+F76+F77+F78+F79+F80+F81+F84+F88+F92+F97+F98+F99+F100+F101+F102+F103+F104+F105+F108+F122+F123+F124+F125+F126+F129+F130+F131+F132+F141+F142+F144+F149+F156+F163+F164+F166+F167+F168+F175+F181+F189+F193+F202+F203+F204+F205+F206+F212+F213+F214+F215+F225+F235+F237+F242+F251+F271+F272)</f>
        <v>23997.289999999997</v>
      </c>
      <c r="H287" s="648">
        <f>SUM(F11+F127)</f>
        <v>9744.21</v>
      </c>
      <c r="I287" s="648">
        <f t="shared" si="0"/>
        <v>33741.5</v>
      </c>
    </row>
    <row r="288" spans="1:9" ht="12.75">
      <c r="A288" s="649">
        <v>8</v>
      </c>
      <c r="B288" s="642">
        <v>926</v>
      </c>
      <c r="C288" s="650">
        <v>92601</v>
      </c>
      <c r="D288" s="647">
        <f t="shared" si="1"/>
        <v>51429</v>
      </c>
      <c r="E288" s="651">
        <f>SUM(E26+E45+E65+E86+E109+E110+E121+E135+E138+E139+E157+E158+E186+E200+E201+E209+E221+E231+E241+E179)</f>
        <v>42000</v>
      </c>
      <c r="F288" s="651">
        <f>SUM(E136)</f>
        <v>9429</v>
      </c>
      <c r="G288" s="651">
        <f>SUM(F26+F45+F65+F86+F109+F110+F121+F135+F138+F139+F157+F158+F186+F200+F201+F209+F221+F231+F241+F179)</f>
        <v>10014.58</v>
      </c>
      <c r="H288" s="648">
        <f>SUM(F136)</f>
        <v>0</v>
      </c>
      <c r="I288" s="648">
        <f>SUM(G288:H288)</f>
        <v>10014.58</v>
      </c>
    </row>
    <row r="289" spans="1:9" ht="12.75">
      <c r="A289" s="1020" t="s">
        <v>394</v>
      </c>
      <c r="B289" s="1021"/>
      <c r="C289" s="1021"/>
      <c r="D289" s="652">
        <f t="shared" si="1"/>
        <v>425043</v>
      </c>
      <c r="E289" s="653">
        <f>SUM(E281:E288)</f>
        <v>302771</v>
      </c>
      <c r="F289" s="653">
        <f>SUM(F281:F288)</f>
        <v>122272</v>
      </c>
      <c r="G289" s="653">
        <f>SUM(G281:G288)</f>
        <v>70208.12</v>
      </c>
      <c r="H289" s="653">
        <f>SUM(H281:H288)</f>
        <v>43707.57</v>
      </c>
      <c r="I289" s="653">
        <f>SUM(G289:H289)</f>
        <v>113915.69</v>
      </c>
    </row>
    <row r="290" spans="1:9" ht="12.75">
      <c r="A290" s="11"/>
      <c r="B290" s="637"/>
      <c r="C290" s="637"/>
      <c r="D290" s="637"/>
      <c r="E290" s="654"/>
      <c r="F290" s="654"/>
      <c r="G290" s="655"/>
      <c r="H290" s="655"/>
      <c r="I290" s="545"/>
    </row>
    <row r="291" spans="1:9" ht="12.75">
      <c r="A291" s="11"/>
      <c r="B291" s="637"/>
      <c r="C291" s="637"/>
      <c r="D291" s="637"/>
      <c r="E291" s="654"/>
      <c r="F291" s="654"/>
      <c r="G291" s="655"/>
      <c r="H291" s="655"/>
      <c r="I291" s="545"/>
    </row>
    <row r="292" spans="1:9" ht="12.75">
      <c r="A292" s="11"/>
      <c r="B292" s="637"/>
      <c r="C292" s="637"/>
      <c r="D292" s="637"/>
      <c r="E292" s="654"/>
      <c r="F292" s="654"/>
      <c r="G292" s="655"/>
      <c r="H292" s="655"/>
      <c r="I292" s="545"/>
    </row>
    <row r="293" spans="1:9" ht="12.75">
      <c r="A293" s="11"/>
      <c r="B293" s="637"/>
      <c r="C293" s="637"/>
      <c r="D293" s="637"/>
      <c r="E293" s="654"/>
      <c r="F293" s="654"/>
      <c r="G293" s="655"/>
      <c r="H293" s="655"/>
      <c r="I293" s="545"/>
    </row>
    <row r="294" spans="1:9" ht="12.75">
      <c r="A294" s="11"/>
      <c r="B294" s="637"/>
      <c r="C294" s="637"/>
      <c r="D294" s="637"/>
      <c r="E294" s="656"/>
      <c r="F294" s="656"/>
      <c r="G294" s="657"/>
      <c r="H294" s="657"/>
      <c r="I294" s="635"/>
    </row>
    <row r="295" spans="1:9" ht="12.75">
      <c r="A295" s="11"/>
      <c r="B295" s="637"/>
      <c r="C295" s="637"/>
      <c r="D295" s="637"/>
      <c r="E295" s="654"/>
      <c r="F295" s="654"/>
      <c r="G295" s="655"/>
      <c r="H295" s="655"/>
      <c r="I295" s="545"/>
    </row>
    <row r="296" spans="1:9" ht="12.75">
      <c r="A296" s="11"/>
      <c r="B296" s="637"/>
      <c r="C296" s="658"/>
      <c r="D296" s="658"/>
      <c r="E296" s="654"/>
      <c r="F296" s="654"/>
      <c r="G296" s="655"/>
      <c r="H296" s="655"/>
      <c r="I296" s="545"/>
    </row>
    <row r="297" spans="1:9" ht="12.75">
      <c r="A297" s="11"/>
      <c r="B297" s="637"/>
      <c r="C297" s="637"/>
      <c r="D297" s="637"/>
      <c r="E297" s="654"/>
      <c r="F297" s="654"/>
      <c r="G297" s="655"/>
      <c r="H297" s="655"/>
      <c r="I297" s="545"/>
    </row>
    <row r="298" spans="1:9" ht="12.75">
      <c r="A298" s="11"/>
      <c r="B298" s="637"/>
      <c r="C298" s="637"/>
      <c r="D298" s="637"/>
      <c r="E298" s="654"/>
      <c r="F298" s="654"/>
      <c r="G298" s="655"/>
      <c r="H298" s="655"/>
      <c r="I298" s="545"/>
    </row>
    <row r="299" spans="1:9" ht="12.75">
      <c r="A299" s="11"/>
      <c r="B299" s="637"/>
      <c r="C299" s="637"/>
      <c r="D299" s="637"/>
      <c r="E299" s="654"/>
      <c r="F299" s="654"/>
      <c r="G299" s="655"/>
      <c r="H299" s="655"/>
      <c r="I299" s="545"/>
    </row>
    <row r="300" spans="1:9" ht="12.75">
      <c r="A300" s="11"/>
      <c r="B300" s="637"/>
      <c r="C300" s="637"/>
      <c r="D300" s="637"/>
      <c r="E300" s="654"/>
      <c r="F300" s="654"/>
      <c r="G300" s="655"/>
      <c r="H300" s="655"/>
      <c r="I300" s="545"/>
    </row>
    <row r="301" spans="2:8" ht="12.75">
      <c r="B301" s="539"/>
      <c r="C301" s="539"/>
      <c r="D301" s="539"/>
      <c r="E301" s="538"/>
      <c r="F301" s="538"/>
      <c r="G301" s="659"/>
      <c r="H301" s="659"/>
    </row>
    <row r="302" spans="2:8" ht="12.75">
      <c r="B302" s="539"/>
      <c r="C302" s="539"/>
      <c r="D302" s="539"/>
      <c r="E302" s="538"/>
      <c r="F302" s="538"/>
      <c r="G302" s="659"/>
      <c r="H302" s="659"/>
    </row>
    <row r="303" spans="2:8" ht="12.75">
      <c r="B303" s="539"/>
      <c r="C303" s="539"/>
      <c r="D303" s="539"/>
      <c r="E303" s="538"/>
      <c r="F303" s="538"/>
      <c r="G303" s="659"/>
      <c r="H303" s="659"/>
    </row>
    <row r="304" spans="2:8" ht="12.75">
      <c r="B304" s="539"/>
      <c r="C304" s="539"/>
      <c r="D304" s="539"/>
      <c r="E304" s="538"/>
      <c r="F304" s="538"/>
      <c r="G304" s="659"/>
      <c r="H304" s="659"/>
    </row>
    <row r="305" spans="2:9" ht="12.75">
      <c r="B305" s="539"/>
      <c r="C305" s="539"/>
      <c r="D305" s="539"/>
      <c r="E305" s="660"/>
      <c r="F305" s="660"/>
      <c r="G305" s="661"/>
      <c r="H305" s="661"/>
      <c r="I305" s="662"/>
    </row>
    <row r="306" spans="2:8" ht="12.75">
      <c r="B306" s="539"/>
      <c r="C306" s="539"/>
      <c r="D306" s="539"/>
      <c r="E306" s="538"/>
      <c r="F306" s="538"/>
      <c r="G306" s="659"/>
      <c r="H306" s="659"/>
    </row>
    <row r="307" spans="2:8" ht="12.75">
      <c r="B307" s="539"/>
      <c r="C307" s="663"/>
      <c r="D307" s="663"/>
      <c r="E307" s="538"/>
      <c r="F307" s="538"/>
      <c r="G307" s="659"/>
      <c r="H307" s="659"/>
    </row>
    <row r="308" spans="2:8" ht="12.75">
      <c r="B308" s="539"/>
      <c r="C308" s="539"/>
      <c r="D308" s="539"/>
      <c r="E308" s="538"/>
      <c r="F308" s="538"/>
      <c r="G308" s="659"/>
      <c r="H308" s="659"/>
    </row>
    <row r="309" spans="2:8" ht="12.75">
      <c r="B309" s="539"/>
      <c r="C309" s="539"/>
      <c r="D309" s="539"/>
      <c r="E309" s="538"/>
      <c r="F309" s="538"/>
      <c r="G309" s="659"/>
      <c r="H309" s="659"/>
    </row>
    <row r="310" spans="2:8" ht="12.75">
      <c r="B310" s="539"/>
      <c r="C310" s="539"/>
      <c r="D310" s="539"/>
      <c r="E310" s="538"/>
      <c r="F310" s="538"/>
      <c r="G310" s="659"/>
      <c r="H310" s="659"/>
    </row>
    <row r="311" spans="2:8" ht="12.75">
      <c r="B311" s="539"/>
      <c r="C311" s="539"/>
      <c r="D311" s="539"/>
      <c r="E311" s="538"/>
      <c r="F311" s="538"/>
      <c r="G311" s="659"/>
      <c r="H311" s="659"/>
    </row>
    <row r="312" spans="2:8" ht="12.75">
      <c r="B312" s="539"/>
      <c r="C312" s="539"/>
      <c r="D312" s="539"/>
      <c r="E312" s="538"/>
      <c r="F312" s="538"/>
      <c r="G312" s="659"/>
      <c r="H312" s="659"/>
    </row>
    <row r="313" spans="2:8" ht="12.75">
      <c r="B313" s="539"/>
      <c r="C313" s="539"/>
      <c r="D313" s="539"/>
      <c r="E313" s="538"/>
      <c r="F313" s="538"/>
      <c r="G313" s="659"/>
      <c r="H313" s="659"/>
    </row>
    <row r="314" spans="2:8" ht="12.75">
      <c r="B314" s="539"/>
      <c r="C314" s="539"/>
      <c r="D314" s="539"/>
      <c r="E314" s="538"/>
      <c r="F314" s="538"/>
      <c r="G314" s="659"/>
      <c r="H314" s="659"/>
    </row>
    <row r="315" spans="2:8" ht="12.75">
      <c r="B315" s="539"/>
      <c r="C315" s="539"/>
      <c r="D315" s="539"/>
      <c r="E315" s="538"/>
      <c r="F315" s="538"/>
      <c r="G315" s="659"/>
      <c r="H315" s="659"/>
    </row>
    <row r="316" spans="2:9" ht="12.75">
      <c r="B316" s="539"/>
      <c r="C316" s="539"/>
      <c r="D316" s="539"/>
      <c r="E316" s="660"/>
      <c r="F316" s="660"/>
      <c r="G316" s="661"/>
      <c r="H316" s="661"/>
      <c r="I316" s="662"/>
    </row>
    <row r="317" spans="2:8" ht="12.75">
      <c r="B317" s="539"/>
      <c r="C317" s="539"/>
      <c r="D317" s="539"/>
      <c r="E317" s="538"/>
      <c r="F317" s="538"/>
      <c r="G317" s="659"/>
      <c r="H317" s="659"/>
    </row>
    <row r="318" spans="2:8" ht="12.75">
      <c r="B318" s="539"/>
      <c r="C318" s="539"/>
      <c r="D318" s="539"/>
      <c r="E318" s="538"/>
      <c r="F318" s="538"/>
      <c r="G318" s="659"/>
      <c r="H318" s="659"/>
    </row>
    <row r="319" spans="2:3" ht="12.75">
      <c r="B319" s="539"/>
      <c r="C319" s="539"/>
    </row>
    <row r="320" spans="2:3" ht="12.75">
      <c r="B320" s="539"/>
      <c r="C320" s="539"/>
    </row>
  </sheetData>
  <sheetProtection/>
  <mergeCells count="22">
    <mergeCell ref="G6:G9"/>
    <mergeCell ref="G3:H3"/>
    <mergeCell ref="A5:E5"/>
    <mergeCell ref="A6:A9"/>
    <mergeCell ref="B6:B9"/>
    <mergeCell ref="C6:C9"/>
    <mergeCell ref="G274:G275"/>
    <mergeCell ref="H274:H275"/>
    <mergeCell ref="D6:D9"/>
    <mergeCell ref="E6:F8"/>
    <mergeCell ref="G4:H4"/>
    <mergeCell ref="B276:H276"/>
    <mergeCell ref="H6:H9"/>
    <mergeCell ref="E274:E275"/>
    <mergeCell ref="F274:F275"/>
    <mergeCell ref="D274:D275"/>
    <mergeCell ref="B283:B286"/>
    <mergeCell ref="A289:C289"/>
    <mergeCell ref="E10:F10"/>
    <mergeCell ref="A274:A275"/>
    <mergeCell ref="B274:B275"/>
    <mergeCell ref="C274:C275"/>
  </mergeCells>
  <printOptions/>
  <pageMargins left="0.31496062992125984" right="0.3937007874015748" top="0.5511811023622047" bottom="0.7480314960629921" header="0.31496062992125984" footer="0.31496062992125984"/>
  <pageSetup horizontalDpi="600" verticalDpi="600" orientation="portrait" paperSize="9" scale="60" r:id="rId2"/>
  <headerFooter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skarbnik</cp:lastModifiedBy>
  <cp:lastPrinted>2010-08-30T10:24:29Z</cp:lastPrinted>
  <dcterms:created xsi:type="dcterms:W3CDTF">2006-08-14T06:27:32Z</dcterms:created>
  <dcterms:modified xsi:type="dcterms:W3CDTF">2010-09-01T09:31:31Z</dcterms:modified>
  <cp:category/>
  <cp:version/>
  <cp:contentType/>
  <cp:contentStatus/>
</cp:coreProperties>
</file>