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3"/>
  </bookViews>
  <sheets>
    <sheet name="zał.1" sheetId="1" r:id="rId1"/>
    <sheet name="zał.2" sheetId="2" r:id="rId2"/>
    <sheet name="zał.2a" sheetId="3" r:id="rId3"/>
    <sheet name="zał.4" sheetId="4" r:id="rId4"/>
    <sheet name="zał.5" sheetId="5" r:id="rId5"/>
    <sheet name="zał.7- inwetycje" sheetId="6" r:id="rId6"/>
  </sheets>
  <definedNames>
    <definedName name="_xlnm.Print_Area" localSheetId="1">'zał.2'!$A$1:$K$36</definedName>
    <definedName name="_xlnm.Print_Area" localSheetId="3">'zał.4'!$A$1:$I$73</definedName>
    <definedName name="_xlnm.Print_Area" localSheetId="5">'zał.7- inwetycje'!$A$1:$I$54</definedName>
    <definedName name="_xlnm.Print_Titles" localSheetId="1">'zał.2'!$6:$7</definedName>
    <definedName name="_xlnm.Print_Titles" localSheetId="2">'zał.2a'!$9:$11</definedName>
    <definedName name="_xlnm.Print_Titles" localSheetId="3">'zał.4'!$5:$11</definedName>
    <definedName name="_xlnm.Print_Titles" localSheetId="5">'zał.7- inwetycje'!$6:$9</definedName>
  </definedNames>
  <calcPr fullCalcOnLoad="1"/>
</workbook>
</file>

<file path=xl/comments2.xml><?xml version="1.0" encoding="utf-8"?>
<comments xmlns="http://schemas.openxmlformats.org/spreadsheetml/2006/main">
  <authors>
    <author>ug</author>
  </authors>
  <commentList>
    <comment ref="J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<sst xmlns="http://schemas.openxmlformats.org/spreadsheetml/2006/main" count="421" uniqueCount="323">
  <si>
    <t>Załącznik nr 1</t>
  </si>
  <si>
    <t xml:space="preserve">    Dział</t>
  </si>
  <si>
    <t>Wyszczególnienie</t>
  </si>
  <si>
    <t>Plan po zmianach</t>
  </si>
  <si>
    <t>% wykonania planu</t>
  </si>
  <si>
    <t>1.</t>
  </si>
  <si>
    <t>2.</t>
  </si>
  <si>
    <t>3.</t>
  </si>
  <si>
    <t>4.</t>
  </si>
  <si>
    <t>5.</t>
  </si>
  <si>
    <t>6.</t>
  </si>
  <si>
    <t>010</t>
  </si>
  <si>
    <t xml:space="preserve"> Rolnictwo i łowiectwo</t>
  </si>
  <si>
    <t>020</t>
  </si>
  <si>
    <t xml:space="preserve"> Leśnictwo</t>
  </si>
  <si>
    <t>Transport i łączność</t>
  </si>
  <si>
    <t xml:space="preserve"> Gospodarka mieszkaniowa </t>
  </si>
  <si>
    <t xml:space="preserve"> Administracja publiczna</t>
  </si>
  <si>
    <t xml:space="preserve"> Bezpieczeństwo narodowe 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</si>
  <si>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</si>
  <si>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</si>
  <si>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</si>
  <si>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</si>
  <si>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</si>
  <si>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</si>
  <si>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>Kultura fizyczna i sport</t>
  </si>
  <si>
    <t xml:space="preserve"> Ogółem dochody:</t>
  </si>
  <si>
    <t xml:space="preserve">     Lp.</t>
  </si>
  <si>
    <t xml:space="preserve">               Wyszczególnienie</t>
  </si>
  <si>
    <t xml:space="preserve">      I.</t>
  </si>
  <si>
    <t>II.</t>
  </si>
  <si>
    <t>III.</t>
  </si>
  <si>
    <t>RAZEM</t>
  </si>
  <si>
    <t xml:space="preserve">Dział </t>
  </si>
  <si>
    <t>Rozdział</t>
  </si>
  <si>
    <t>Paragraf</t>
  </si>
  <si>
    <t>Dotacje na realizację zadań zleconych</t>
  </si>
  <si>
    <t>Wydatki</t>
  </si>
  <si>
    <t>bieżące</t>
  </si>
  <si>
    <t>inwestycyjne</t>
  </si>
  <si>
    <t xml:space="preserve">Plan po </t>
  </si>
  <si>
    <t>Wykonanie</t>
  </si>
  <si>
    <t xml:space="preserve">% </t>
  </si>
  <si>
    <t>zmianach</t>
  </si>
  <si>
    <t>wyko-</t>
  </si>
  <si>
    <t>nania</t>
  </si>
  <si>
    <t xml:space="preserve">Administracja publiczna </t>
  </si>
  <si>
    <t xml:space="preserve">Urzędy wojewódzkie </t>
  </si>
  <si>
    <t xml:space="preserve">dotacje celowe otrzymane z budżetu państwa na </t>
  </si>
  <si>
    <t xml:space="preserve">realizację zadań bieżących z zakresu administracji </t>
  </si>
  <si>
    <t>rządowej oraz innych zadań zleconych gminie</t>
  </si>
  <si>
    <t>razem dział 750</t>
  </si>
  <si>
    <t>Urzędy naczelnych organów władzy państwowej</t>
  </si>
  <si>
    <t>kontroli i ochrony prawa oraz sądownictwa</t>
  </si>
  <si>
    <t xml:space="preserve">kontroli i ochrony prawa </t>
  </si>
  <si>
    <t>razem dział 751</t>
  </si>
  <si>
    <t>Obrona narodowa</t>
  </si>
  <si>
    <t>Pozostałe wydatki obronne</t>
  </si>
  <si>
    <t>razem dział 752</t>
  </si>
  <si>
    <t>Bezpieczeństwo publiczne i ochrona</t>
  </si>
  <si>
    <t>przeciwpożarowa</t>
  </si>
  <si>
    <t>Obrona cywilna</t>
  </si>
  <si>
    <t>razem dział 754</t>
  </si>
  <si>
    <t>Opieka społeczna</t>
  </si>
  <si>
    <t>Składki na ubezpieczenie zdrowotne opłacane za</t>
  </si>
  <si>
    <t>Zasiłki i pomoc w naturze oraz składki na</t>
  </si>
  <si>
    <t>razem dział 852</t>
  </si>
  <si>
    <t>Ogółem</t>
  </si>
  <si>
    <t>Działalnośc usługowa</t>
  </si>
  <si>
    <t>Obsługa długu publicznego</t>
  </si>
  <si>
    <t>Ochrona zdrowia</t>
  </si>
  <si>
    <t xml:space="preserve"> Ogółem wydatki:</t>
  </si>
  <si>
    <t>L.p.</t>
  </si>
  <si>
    <t>Dział</t>
  </si>
  <si>
    <t>01010</t>
  </si>
  <si>
    <t>RAZEM DZIAŁ 010</t>
  </si>
  <si>
    <t>RAZEM DZIAŁ 600</t>
  </si>
  <si>
    <t>RAZEM DZIAŁ 700</t>
  </si>
  <si>
    <t>RAZEM DZIAŁ 750</t>
  </si>
  <si>
    <t>Budowa remizy OSP Grodziszcze</t>
  </si>
  <si>
    <t>RAZEM DZIAŁ 754</t>
  </si>
  <si>
    <t>RAZEM DZIAŁ 801</t>
  </si>
  <si>
    <t>RAZEM DZIAŁ 900</t>
  </si>
  <si>
    <t>OGÓŁEM</t>
  </si>
  <si>
    <t xml:space="preserve">                                   </t>
  </si>
  <si>
    <t>% wykonanie planu</t>
  </si>
  <si>
    <t xml:space="preserve">Struktura dochodów </t>
  </si>
  <si>
    <t xml:space="preserve">Plan </t>
  </si>
  <si>
    <t>5</t>
  </si>
  <si>
    <t>6</t>
  </si>
  <si>
    <t>§</t>
  </si>
  <si>
    <t>6290</t>
  </si>
  <si>
    <t>0970</t>
  </si>
  <si>
    <t>0920</t>
  </si>
  <si>
    <t>0910</t>
  </si>
  <si>
    <t>0830</t>
  </si>
  <si>
    <t>2360</t>
  </si>
  <si>
    <t>0400</t>
  </si>
  <si>
    <t>7) Fundusze Strukturalne</t>
  </si>
  <si>
    <t>—§2680- PFRON</t>
  </si>
  <si>
    <t>1) Dochody z podatków</t>
  </si>
  <si>
    <t>2) Wpływy z opłat</t>
  </si>
  <si>
    <t>1) Część oświatowa subwencji ogólnej</t>
  </si>
  <si>
    <t xml:space="preserve">2) Część wyrównawcza subwencji ogólnej  </t>
  </si>
  <si>
    <t xml:space="preserve">Wykonanie </t>
  </si>
  <si>
    <t>1) Dotacje celowe z budżetu państwa na</t>
  </si>
  <si>
    <t>2) Dotacje celowe z budżetu państwa na</t>
  </si>
  <si>
    <t>DOTACJE Z BUDŻETU PAŃSTWA, w tym:</t>
  </si>
  <si>
    <t xml:space="preserve">3) Dotacje celowe z budżetu państwa na </t>
  </si>
  <si>
    <t xml:space="preserve">    zadania zlecone</t>
  </si>
  <si>
    <t xml:space="preserve">    realizację inwestycji własnych</t>
  </si>
  <si>
    <t xml:space="preserve">    dofinansowanie zadań własnych</t>
  </si>
  <si>
    <t>Struktura</t>
  </si>
  <si>
    <t>—§6290- wpłaty mieszkańców</t>
  </si>
  <si>
    <t>Plan</t>
  </si>
  <si>
    <t>Rolnictwo i łowiectwo</t>
  </si>
  <si>
    <t>01095</t>
  </si>
  <si>
    <t>Pozostała działalność</t>
  </si>
  <si>
    <t>400</t>
  </si>
  <si>
    <t>Struktura wydatków inwestycyjnych</t>
  </si>
  <si>
    <t>Oświata i wychowanie</t>
  </si>
  <si>
    <t>Kultura i ochrona dziedzictwa narodowego</t>
  </si>
  <si>
    <t>Gospodarka komunalna i ochrona środowiska</t>
  </si>
  <si>
    <t>Edukacyjna opieka wychowawcza</t>
  </si>
  <si>
    <t>Pomoc społeczna</t>
  </si>
  <si>
    <t>Różne rozliczenia</t>
  </si>
  <si>
    <t>Administracja publiczna</t>
  </si>
  <si>
    <t xml:space="preserve">Gospodarka mieszkaniowa </t>
  </si>
  <si>
    <t>x</t>
  </si>
  <si>
    <t>DOCHODY  WŁASNE, w tym:</t>
  </si>
  <si>
    <t>Wytwarzanie i zaopatrywanie w energię elektryczną, gaz i wodę</t>
  </si>
  <si>
    <t>Budowa kanalizacji sanitarnej w Bystrzycy Dolnej</t>
  </si>
  <si>
    <t>Wkład pieniężny do spółki MPK Świdnica" z o.o.</t>
  </si>
  <si>
    <t>Załącznik nr 4</t>
  </si>
  <si>
    <t>7.</t>
  </si>
  <si>
    <t>Plan na 2007 rok</t>
  </si>
  <si>
    <t>wg uchwały budżetowej</t>
  </si>
  <si>
    <t>po zmianach</t>
  </si>
  <si>
    <t>(kol.6/5)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</si>
  <si>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</si>
  <si>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</si>
  <si>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</si>
  <si>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</si>
  <si>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</si>
  <si>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</si>
  <si>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</si>
  <si>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</si>
  <si>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</si>
  <si>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</si>
  <si>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</si>
  <si>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</si>
  <si>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</si>
  <si>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</si>
  <si>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 xml:space="preserve">podatek od czynnosci cywilnoprawnych </t>
  </si>
  <si>
    <t>0370</t>
  </si>
  <si>
    <t>2. wpływy z opłat: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</si>
  <si>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</si>
  <si>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</si>
  <si>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</si>
  <si>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</si>
  <si>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</si>
  <si>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</si>
  <si>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</si>
  <si>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j.s.t.na podstawie odręnych ustaw (opłata za zajęcie pasa drogowego)</t>
  </si>
  <si>
    <t xml:space="preserve">wpływy z opłaty produktowej 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</si>
  <si>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</si>
  <si>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wpływy z usług (usługi-Przedszkole w Pszennie,wynajm autobusów,usługi opiekuńcze)</t>
  </si>
  <si>
    <t>0750</t>
  </si>
  <si>
    <t xml:space="preserve">4. dochody z majątku gminy:                                                  </t>
  </si>
  <si>
    <t>dochody z najmu i dzierżawy składników manjątkowych Skarbu Państwa, j.s.t.lub innych jednostek zaliczanych do sektora finansów publicznych oraz innych umów o podobnym charakterze</t>
  </si>
  <si>
    <t>0470</t>
  </si>
  <si>
    <t>wpływy z opłat za zarząd, użytkowanie, uzytkowanie wieczyste nieruchomości</t>
  </si>
  <si>
    <t>0760</t>
  </si>
  <si>
    <t>wpływy z tytułu przekształcenia użytkowania wieczystego przysługującego osobom fizycznym w prawo własności</t>
  </si>
  <si>
    <t>0770</t>
  </si>
  <si>
    <t xml:space="preserve">wpływy z tytułu odpłatnego nabycia prawa własności oraz prawa użytkowania wieczystego nieruchomości </t>
  </si>
  <si>
    <t>0870</t>
  </si>
  <si>
    <t>wpływy ze sprzedaży składników majątkowych (sprzedaż użytków rolnych)</t>
  </si>
  <si>
    <t>5. dochody należne gminie z tytułu dochodów uzyskiwanych na rzecz budżetu państwa w związku z realizacją zadań z zakresu administracji rządowej i innych zadań zleconych ustawami</t>
  </si>
  <si>
    <t xml:space="preserve">6. wpływy z odsetek :                                                                                                                   </t>
  </si>
  <si>
    <t>odsetki od nieterminowych wpłat z tytułu podatków i opłat</t>
  </si>
  <si>
    <t>pozostałe odsetki</t>
  </si>
  <si>
    <t xml:space="preserve">7. dotacje od innych j.s.t.                                                                                                                       </t>
  </si>
  <si>
    <t>2339</t>
  </si>
  <si>
    <t>2338</t>
  </si>
  <si>
    <t>8. inne, w tym:</t>
  </si>
  <si>
    <t>0010</t>
  </si>
  <si>
    <t>podatek dochodowy od osób fizycznych</t>
  </si>
  <si>
    <t>0020</t>
  </si>
  <si>
    <t>podatek  dochodowy od osób prawnych</t>
  </si>
  <si>
    <t>6260</t>
  </si>
  <si>
    <t>dotacje otrzymane z funduszy celowych na dofinansowanie kosztów realizacji inwestycji i zakupów inwestycyjnych jednostek sektora finansów publicznych</t>
  </si>
  <si>
    <t xml:space="preserve">6298 </t>
  </si>
  <si>
    <t xml:space="preserve">środki na dofinansowanie własnych inwestycji gmin pozyskane z innych źródeł (Fundusze Strukturalne)                                                                                                                                             </t>
  </si>
  <si>
    <t xml:space="preserve">środki na dofinansowanie własnych inwestycji gmin pozyskane z innych źródeł (wpłaty na wodociągi)                                                                                      </t>
  </si>
  <si>
    <t>2440</t>
  </si>
  <si>
    <t>dotacje otrzymane z funduszy celowych na reazlizację zadań bieżących jednostek sektora finansów publicznych</t>
  </si>
  <si>
    <t>2680</t>
  </si>
  <si>
    <t>rekompensaty utraconych dochodów w podatkach i opłatach lokalnych (z PFRON)</t>
  </si>
  <si>
    <t>0960</t>
  </si>
  <si>
    <t>otrzymane spadki, zapisy i darowizny w postaci pieniężnej</t>
  </si>
  <si>
    <t xml:space="preserve">wpływy z różnych dochodów (zwrot nadpłat ze wspólnot mieszkaniowych, kosztów komorniczych,sądowych, refundacje za telefony, wpłaty za SIWZ, wynagrodzenie płatnika składek, odszkodowania) </t>
  </si>
  <si>
    <t>2400</t>
  </si>
  <si>
    <t xml:space="preserve">wpływy do  budżetu nadwyżki dochodów własnych lub środków obrotowych </t>
  </si>
  <si>
    <t>SUBWENCJA, w tym:</t>
  </si>
  <si>
    <t>2920</t>
  </si>
  <si>
    <t>subwencje ogólne z budżetu państwa (część oświatowa)</t>
  </si>
  <si>
    <t>subwencje ogólne z budżetu państwa (część wyrównawcza)</t>
  </si>
  <si>
    <t>2010</t>
  </si>
  <si>
    <t>dotacje celowe z budżetu państwa na realizację zadań bieżących z zakresu administracji rządowej oraz innych zadań zleconych gminie ustawami</t>
  </si>
  <si>
    <t>dotacje celowe z budżetu państwa na realizację inwestycji i zakupów inwestycyjnych gmin</t>
  </si>
  <si>
    <t>6330</t>
  </si>
  <si>
    <t>2030</t>
  </si>
  <si>
    <t>dotacje celowe z budżetu państwa na realizację własnych zadań bieżących gmin</t>
  </si>
  <si>
    <t>Załącznik nr 2</t>
  </si>
  <si>
    <t xml:space="preserve">do zarządzenia nr </t>
  </si>
  <si>
    <t xml:space="preserve">z dnia </t>
  </si>
  <si>
    <t>Wójta Gminy Świdnica</t>
  </si>
  <si>
    <t>Załącznik nr 5</t>
  </si>
  <si>
    <t>Załącznik nr 7</t>
  </si>
  <si>
    <t>Odnowa i rozwój wsi w Gminie</t>
  </si>
  <si>
    <t>wpływy z innych lokalnych opłat pobieranych przez j.s.t.na podstawie odrębnych ustaw (renta planistyczna)</t>
  </si>
  <si>
    <t>4) udziały gminy w dochodach budżetu państwa</t>
  </si>
  <si>
    <t>5) Dochody z majątku gminy</t>
  </si>
  <si>
    <t>6) Wpływy z odsetek</t>
  </si>
  <si>
    <t>9) dochody należne gminie z tytułu dochodów uzyskiwanych na rzecz budżetu państwa (§ 2360)</t>
  </si>
  <si>
    <t xml:space="preserve">10) Pozostałe dochody, w tym: </t>
  </si>
  <si>
    <t>- darowizny</t>
  </si>
  <si>
    <t>- wpływy z różnych dochodów, opłat i rozliczeń</t>
  </si>
  <si>
    <t>SUBWENCJA , w tym:</t>
  </si>
  <si>
    <t>- wpływy do budżetu nadwyżki dochodów własnych</t>
  </si>
  <si>
    <r>
      <t xml:space="preserve">% wykonania  planu </t>
    </r>
    <r>
      <rPr>
        <sz val="12"/>
        <rFont val="Times New Roman"/>
        <family val="1"/>
      </rPr>
      <t>/4:3/</t>
    </r>
  </si>
  <si>
    <r>
      <t xml:space="preserve">8) dotacje z funduszy celowych </t>
    </r>
    <r>
      <rPr>
        <sz val="9"/>
        <rFont val="Times New Roman"/>
        <family val="1"/>
      </rPr>
      <t>(WFOŚiGW, PFRON, FRKF)</t>
    </r>
  </si>
  <si>
    <t>- dotacje od samorządu województwa  na program "SMOK" na podstawie porozumień między jednostkami samorządu terytorialnego</t>
  </si>
  <si>
    <t>Plan na 2008</t>
  </si>
  <si>
    <t>Plan na 2008               /po zmianach /</t>
  </si>
  <si>
    <r>
      <t xml:space="preserve">Wykonanie w 2008 roku </t>
    </r>
    <r>
      <rPr>
        <b/>
        <sz val="8"/>
        <rFont val="Times New Roman"/>
        <family val="1"/>
      </rPr>
      <t xml:space="preserve"> </t>
    </r>
  </si>
  <si>
    <t>Realizacja zadań zleconych w zakresie administracji rządowej w  2008 roku</t>
  </si>
  <si>
    <t xml:space="preserve">Świadczenia rodzinne, świadczenie z funduszu alimentacyjnego oraz składki na ubezpieczenia emerytalne i rentowe z ubezpieczenia społecznego </t>
  </si>
  <si>
    <t>osoby pobierające niektóre świadczenia z pomocy społecznej, niektóre świadczenia rodzinne oraz za osoby uczestniczące w zajęciach w centrum integracji społecznej</t>
  </si>
  <si>
    <t>ubezpieczenia emerytalne i rentowe</t>
  </si>
  <si>
    <t>Usługi opiekuńcze i specjalistyczne usługi opiekuńcze</t>
  </si>
  <si>
    <r>
      <t xml:space="preserve">REALIZACJA WYDATKÓW BUDŻETOWYCH w 2008 r. </t>
    </r>
    <r>
      <rPr>
        <sz val="10"/>
        <rFont val="Arial"/>
        <family val="2"/>
      </rPr>
      <t xml:space="preserve">według działów klasyfikacji budżetowej  </t>
    </r>
  </si>
  <si>
    <t>Wykonanie                   w 2008 roku</t>
  </si>
  <si>
    <t>Regulacja rowu RH w miejscowości Witoszów G.</t>
  </si>
  <si>
    <t>01008</t>
  </si>
  <si>
    <t>Regulacja rowu "Kotarba" w miejscowości Mokrzeszów</t>
  </si>
  <si>
    <t>Odtworzenie ubezpieczeń kanału "Młynówka"           w Bystrzycy Górnej</t>
  </si>
  <si>
    <t xml:space="preserve">Wodociąg przesyłowy Wieruszów - Lutomia </t>
  </si>
  <si>
    <t>Budowa sieci wodociągowych w miejscowościach Lubachów-Złoty Las</t>
  </si>
  <si>
    <t>Zakończenie wodociągowania gminy wraz z modernizacją sieci</t>
  </si>
  <si>
    <t>Kanalizacja gminy</t>
  </si>
  <si>
    <t>01041</t>
  </si>
  <si>
    <t xml:space="preserve">Wniesienie wkładu do spółki komunalnej pn.Świdnickie Gminne Przediębiorstwo Komunalne sp.z o.o.  </t>
  </si>
  <si>
    <t>40002</t>
  </si>
  <si>
    <t>RAZEM DZIAŁ 400</t>
  </si>
  <si>
    <t>Budowa drogi gminnej do Krzyżowej</t>
  </si>
  <si>
    <t>Budowa dróg w gminie</t>
  </si>
  <si>
    <t>Odbudowa zniszczonego mostu w Lutomi</t>
  </si>
  <si>
    <t>Modernizacja dróg gminnych</t>
  </si>
  <si>
    <t>Zakup wiaty przystankowej w Słotwinie</t>
  </si>
  <si>
    <t>Zakup gruntów w Pszennie od Cukrowni Świdnica S.A. – dz. Nr 65</t>
  </si>
  <si>
    <t>70005</t>
  </si>
  <si>
    <t>Zakup gruntów w Lutomi Dolnej- dz. Nr 617/1 oraz w Bystrzycy Dolnej -dz. Nr 142/18</t>
  </si>
  <si>
    <t>Zakup laptopa (§ 6060)</t>
  </si>
  <si>
    <t>Zakup samochodu (§ 6060)</t>
  </si>
  <si>
    <t>Zakup videorejestratora dla KP Policji (§ 6170)</t>
  </si>
  <si>
    <t>Rozbudowa Szkoły Podstawowej w Bystrzycy Górnej</t>
  </si>
  <si>
    <t xml:space="preserve">Budowa hali sportowej przy budynku gimnazjum w Witoszowie Dolnym </t>
  </si>
  <si>
    <t>Budowa boiska wielofunkcyjnego przy gimnazjum w Pszennie</t>
  </si>
  <si>
    <t>Modernizacja oświetlenia w gminie</t>
  </si>
  <si>
    <t>Modernizacja świetlicy w Krzczonowie w ramach programu "Mała odnowa wsi"</t>
  </si>
  <si>
    <t>92109</t>
  </si>
  <si>
    <t>RAZEM DZIAŁ 921</t>
  </si>
  <si>
    <t>Realizacja wydatków majątkowych w  2008 roku</t>
  </si>
  <si>
    <t>WYKONANIE DOCHODÓW BUDŻETU GMINY W 2008 ROKU WEDŁUG ŹRÓDEŁ UZYSKANIA</t>
  </si>
  <si>
    <t>w 2008 roku</t>
  </si>
  <si>
    <t>opłata od posiadania psów</t>
  </si>
  <si>
    <t>dochody z najmu i dzierżawy składników majątkowych Skarbu Państwa, j.s.t.lub innych jednostek zaliczanych do sektora finansów publicznych oraz innych umów o podobnym charakterze (wynajem pomieszczeń biurowych)</t>
  </si>
  <si>
    <t>wpływy ze sprzedaży składników majątkowych (sprzedaż złomu przez SP w Wit.D.)</t>
  </si>
  <si>
    <t>0780</t>
  </si>
  <si>
    <t>dochody ze zbycia praw majątowych</t>
  </si>
  <si>
    <t>w tym</t>
  </si>
  <si>
    <t>Dochody 
bieżące</t>
  </si>
  <si>
    <t>Dochody
 majątowe</t>
  </si>
  <si>
    <t>dotacje celowe otrzymane od samorządu województwa na zadania bieżące realizowane na podstawie umów miedzy j.s.t.(program "SMOK")</t>
  </si>
  <si>
    <t>6630</t>
  </si>
  <si>
    <t>Dotacje celowe otrzymane od samorządu województwa na inwestycje i zakupy inwestycyjne realizowane na podstawie porozumień (umów) miedzy j.s.t.(program "Mała Odnowa Wsi")</t>
  </si>
  <si>
    <t>0570</t>
  </si>
  <si>
    <t>grzywny, mandaty i inne kary pieniężneod osób fizycznych</t>
  </si>
  <si>
    <t>w tym:</t>
  </si>
  <si>
    <t>dochody bieżące</t>
  </si>
  <si>
    <t>dochody majątowe</t>
  </si>
  <si>
    <t>- dotacje od samorządu województwa  na program "Mała Odnowa wsi" na podstawie porozumień między jednostkami samorządu terytorialnego</t>
  </si>
  <si>
    <t>01078</t>
  </si>
  <si>
    <t>Budowa sieci wodociągowej w Modliszowie</t>
  </si>
  <si>
    <t>Odbudowa dwóch dróg dz. 431, 685 w Lutomi Górnej</t>
  </si>
  <si>
    <t>Odbudowa drogi dz. 728 w Lutomi Dolnej</t>
  </si>
  <si>
    <t>60095</t>
  </si>
  <si>
    <t>Zakup wiat przystankowych</t>
  </si>
  <si>
    <t>Budowa podjazdu dla niepełnosprawnych</t>
  </si>
  <si>
    <t>Zaup wyposażenia dla OSP Burkatów</t>
  </si>
  <si>
    <t>Plac zabaw w Witoszowie Dolnym w ramach "Małej Odnowy Wsi"</t>
  </si>
  <si>
    <t>WYKONANIE DOCHODÓW BUDŻETU GMINY w 2008 R. WG ŹRÓDEŁ uzyskania</t>
  </si>
  <si>
    <t>w 2008 r.</t>
  </si>
  <si>
    <t>do zarządzenia nr 26/ 2009</t>
  </si>
  <si>
    <t>z dnia 17 marca 2009 r.</t>
  </si>
  <si>
    <t>do Zarządzenia nr 26/ 2009</t>
  </si>
  <si>
    <t>do Zarządzenia nr 26/2009</t>
  </si>
  <si>
    <t>L.p</t>
  </si>
  <si>
    <t>8.</t>
  </si>
  <si>
    <t xml:space="preserve">    400</t>
  </si>
  <si>
    <t xml:space="preserve">     020</t>
  </si>
  <si>
    <t xml:space="preserve">     010</t>
  </si>
  <si>
    <t xml:space="preserve"> Urzędy naczelnych organów władzy państwowej kontroli i ochrony prawa oraz sądownictwa</t>
  </si>
  <si>
    <t xml:space="preserve"> Bezpieczeństwo publiczne i ochrona przeciwpożarowa</t>
  </si>
  <si>
    <t xml:space="preserve"> Dochody od osób prawnych, od osób fizycznych i od innych jednostek nie posiadających osobowości prawnej oraz wydatki związne z ich poborem</t>
  </si>
  <si>
    <t xml:space="preserve"> Kultura fizyczna i sport</t>
  </si>
  <si>
    <t>Dochody od osób prawnych, od osób fizycznychi od innych jednostek nie posiadających osobowości prawnej oraz wydatki związne z ich poborem</t>
  </si>
  <si>
    <t>Bezpieczeństwo publiczne i ochrona przeciwpożarowa</t>
  </si>
  <si>
    <t>Urzędy naczelnych organów władzy państwowej kontroli i ochrony prawa oraz sądownictwa</t>
  </si>
  <si>
    <r>
      <t xml:space="preserve">REALIZACJA DOCHODÓW BUDŻETOWYCH wg działów klasyfikacji budżetowej w 2008 roku    </t>
    </r>
    <r>
      <rPr>
        <sz val="10"/>
        <rFont val="Arial"/>
        <family val="0"/>
      </rPr>
      <t xml:space="preserve">                                        (w zł)    </t>
    </r>
    <r>
      <rPr>
        <b/>
        <sz val="10"/>
        <rFont val="Arial"/>
        <family val="0"/>
      </rPr>
      <t xml:space="preserve"> </t>
    </r>
  </si>
  <si>
    <r>
      <t>3) Dochody uzyskiwane przez gminne jednostki budżetowe (</t>
    </r>
    <r>
      <rPr>
        <sz val="9"/>
        <rFont val="Times New Roman"/>
        <family val="1"/>
      </rPr>
      <t>wynajm: pomieszczeń biurowych, autobusów oraz usługi opiekuńcze GOPS i usługi przedszkola w Pszennie)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</si>
</sst>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7" fillId="20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42" applyNumberFormat="1" applyFont="1" applyFill="1" applyBorder="1" applyAlignment="1">
      <alignment/>
    </xf>
    <xf numFmtId="0" fontId="4" fillId="20" borderId="10" xfId="0" applyFont="1" applyFill="1" applyBorder="1" applyAlignment="1">
      <alignment/>
    </xf>
    <xf numFmtId="164" fontId="4" fillId="20" borderId="11" xfId="42" applyNumberFormat="1" applyFont="1" applyFill="1" applyBorder="1" applyAlignment="1">
      <alignment horizontal="center"/>
    </xf>
    <xf numFmtId="10" fontId="4" fillId="20" borderId="12" xfId="42" applyNumberFormat="1" applyFont="1" applyFill="1" applyBorder="1" applyAlignment="1">
      <alignment horizontal="center"/>
    </xf>
    <xf numFmtId="3" fontId="5" fillId="0" borderId="0" xfId="5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0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3" fillId="8" borderId="13" xfId="0" applyNumberFormat="1" applyFont="1" applyFill="1" applyBorder="1" applyAlignment="1">
      <alignment/>
    </xf>
    <xf numFmtId="49" fontId="8" fillId="8" borderId="14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49" fontId="8" fillId="8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64" fontId="3" fillId="24" borderId="18" xfId="42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4" fontId="8" fillId="24" borderId="17" xfId="42" applyNumberFormat="1" applyFont="1" applyFill="1" applyBorder="1" applyAlignment="1">
      <alignment/>
    </xf>
    <xf numFmtId="164" fontId="8" fillId="24" borderId="0" xfId="42" applyNumberFormat="1" applyFont="1" applyFill="1" applyBorder="1" applyAlignment="1">
      <alignment/>
    </xf>
    <xf numFmtId="0" fontId="10" fillId="4" borderId="1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10" fillId="4" borderId="19" xfId="42" applyNumberFormat="1" applyFont="1" applyFill="1" applyBorder="1" applyAlignment="1">
      <alignment/>
    </xf>
    <xf numFmtId="49" fontId="9" fillId="4" borderId="17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left"/>
    </xf>
    <xf numFmtId="1" fontId="9" fillId="4" borderId="17" xfId="0" applyNumberFormat="1" applyFont="1" applyFill="1" applyBorder="1" applyAlignment="1">
      <alignment horizontal="center"/>
    </xf>
    <xf numFmtId="164" fontId="9" fillId="4" borderId="18" xfId="42" applyNumberFormat="1" applyFont="1" applyFill="1" applyBorder="1" applyAlignment="1">
      <alignment/>
    </xf>
    <xf numFmtId="164" fontId="9" fillId="4" borderId="18" xfId="42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left"/>
    </xf>
    <xf numFmtId="0" fontId="9" fillId="4" borderId="17" xfId="0" applyFont="1" applyFill="1" applyBorder="1" applyAlignment="1">
      <alignment/>
    </xf>
    <xf numFmtId="43" fontId="9" fillId="4" borderId="17" xfId="42" applyFont="1" applyFill="1" applyBorder="1" applyAlignment="1">
      <alignment horizontal="center"/>
    </xf>
    <xf numFmtId="10" fontId="9" fillId="4" borderId="17" xfId="0" applyNumberFormat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43" fontId="9" fillId="4" borderId="20" xfId="0" applyNumberFormat="1" applyFont="1" applyFill="1" applyBorder="1" applyAlignment="1">
      <alignment horizontal="center"/>
    </xf>
    <xf numFmtId="10" fontId="9" fillId="4" borderId="21" xfId="0" applyNumberFormat="1" applyFont="1" applyFill="1" applyBorder="1" applyAlignment="1">
      <alignment horizontal="center"/>
    </xf>
    <xf numFmtId="164" fontId="9" fillId="4" borderId="21" xfId="42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/>
    </xf>
    <xf numFmtId="10" fontId="9" fillId="4" borderId="17" xfId="0" applyNumberFormat="1" applyFont="1" applyFill="1" applyBorder="1" applyAlignment="1">
      <alignment/>
    </xf>
    <xf numFmtId="164" fontId="9" fillId="4" borderId="18" xfId="42" applyNumberFormat="1" applyFont="1" applyFill="1" applyBorder="1" applyAlignment="1">
      <alignment/>
    </xf>
    <xf numFmtId="0" fontId="11" fillId="4" borderId="17" xfId="0" applyFont="1" applyFill="1" applyBorder="1" applyAlignment="1">
      <alignment/>
    </xf>
    <xf numFmtId="10" fontId="9" fillId="4" borderId="17" xfId="42" applyNumberFormat="1" applyFont="1" applyFill="1" applyBorder="1" applyAlignment="1">
      <alignment/>
    </xf>
    <xf numFmtId="0" fontId="9" fillId="4" borderId="18" xfId="0" applyFont="1" applyFill="1" applyBorder="1" applyAlignment="1">
      <alignment horizontal="center"/>
    </xf>
    <xf numFmtId="0" fontId="12" fillId="4" borderId="17" xfId="0" applyFont="1" applyFill="1" applyBorder="1" applyAlignment="1">
      <alignment/>
    </xf>
    <xf numFmtId="164" fontId="9" fillId="4" borderId="17" xfId="42" applyNumberFormat="1" applyFont="1" applyFill="1" applyBorder="1" applyAlignment="1">
      <alignment/>
    </xf>
    <xf numFmtId="10" fontId="9" fillId="4" borderId="17" xfId="53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22" xfId="0" applyFont="1" applyFill="1" applyBorder="1" applyAlignment="1">
      <alignment/>
    </xf>
    <xf numFmtId="164" fontId="10" fillId="4" borderId="22" xfId="42" applyNumberFormat="1" applyFont="1" applyFill="1" applyBorder="1" applyAlignment="1">
      <alignment/>
    </xf>
    <xf numFmtId="10" fontId="10" fillId="4" borderId="21" xfId="53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/>
    </xf>
    <xf numFmtId="0" fontId="10" fillId="4" borderId="20" xfId="0" applyFont="1" applyFill="1" applyBorder="1" applyAlignment="1">
      <alignment/>
    </xf>
    <xf numFmtId="164" fontId="10" fillId="4" borderId="20" xfId="42" applyNumberFormat="1" applyFont="1" applyFill="1" applyBorder="1" applyAlignment="1">
      <alignment/>
    </xf>
    <xf numFmtId="164" fontId="10" fillId="4" borderId="21" xfId="42" applyNumberFormat="1" applyFont="1" applyFill="1" applyBorder="1" applyAlignment="1">
      <alignment/>
    </xf>
    <xf numFmtId="0" fontId="9" fillId="4" borderId="22" xfId="0" applyFont="1" applyFill="1" applyBorder="1" applyAlignment="1">
      <alignment/>
    </xf>
    <xf numFmtId="164" fontId="9" fillId="4" borderId="22" xfId="42" applyNumberFormat="1" applyFont="1" applyFill="1" applyBorder="1" applyAlignment="1">
      <alignment/>
    </xf>
    <xf numFmtId="10" fontId="9" fillId="4" borderId="22" xfId="42" applyNumberFormat="1" applyFont="1" applyFill="1" applyBorder="1" applyAlignment="1">
      <alignment/>
    </xf>
    <xf numFmtId="164" fontId="9" fillId="4" borderId="19" xfId="42" applyNumberFormat="1" applyFont="1" applyFill="1" applyBorder="1" applyAlignment="1">
      <alignment/>
    </xf>
    <xf numFmtId="10" fontId="10" fillId="4" borderId="22" xfId="42" applyNumberFormat="1" applyFont="1" applyFill="1" applyBorder="1" applyAlignment="1">
      <alignment/>
    </xf>
    <xf numFmtId="0" fontId="12" fillId="4" borderId="18" xfId="0" applyFont="1" applyFill="1" applyBorder="1" applyAlignment="1">
      <alignment/>
    </xf>
    <xf numFmtId="0" fontId="9" fillId="4" borderId="23" xfId="0" applyFont="1" applyFill="1" applyBorder="1" applyAlignment="1">
      <alignment horizontal="center"/>
    </xf>
    <xf numFmtId="10" fontId="9" fillId="4" borderId="18" xfId="53" applyNumberFormat="1" applyFont="1" applyFill="1" applyBorder="1" applyAlignment="1">
      <alignment horizontal="center"/>
    </xf>
    <xf numFmtId="164" fontId="9" fillId="4" borderId="23" xfId="42" applyNumberFormat="1" applyFont="1" applyFill="1" applyBorder="1" applyAlignment="1">
      <alignment/>
    </xf>
    <xf numFmtId="164" fontId="10" fillId="4" borderId="20" xfId="42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/>
    </xf>
    <xf numFmtId="10" fontId="3" fillId="24" borderId="18" xfId="42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6" fillId="0" borderId="0" xfId="0" applyFont="1" applyAlignment="1">
      <alignment/>
    </xf>
    <xf numFmtId="43" fontId="8" fillId="24" borderId="18" xfId="42" applyFont="1" applyFill="1" applyBorder="1" applyAlignment="1">
      <alignment horizontal="center"/>
    </xf>
    <xf numFmtId="9" fontId="3" fillId="24" borderId="18" xfId="0" applyNumberFormat="1" applyFont="1" applyFill="1" applyBorder="1" applyAlignment="1">
      <alignment/>
    </xf>
    <xf numFmtId="43" fontId="9" fillId="4" borderId="21" xfId="42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43" fontId="0" fillId="0" borderId="0" xfId="42" applyFont="1" applyAlignment="1">
      <alignment/>
    </xf>
    <xf numFmtId="43" fontId="25" fillId="0" borderId="0" xfId="42" applyFont="1" applyBorder="1" applyAlignment="1">
      <alignment horizontal="center"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Font="1" applyAlignment="1">
      <alignment/>
    </xf>
    <xf numFmtId="2" fontId="25" fillId="0" borderId="0" xfId="51" applyNumberFormat="1" applyFont="1" applyBorder="1" applyAlignment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3" fillId="0" borderId="0" xfId="42" applyFont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3" fontId="4" fillId="20" borderId="11" xfId="42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9" fillId="4" borderId="17" xfId="42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43" fontId="9" fillId="4" borderId="17" xfId="42" applyNumberFormat="1" applyFont="1" applyFill="1" applyBorder="1" applyAlignment="1">
      <alignment/>
    </xf>
    <xf numFmtId="43" fontId="4" fillId="4" borderId="25" xfId="0" applyNumberFormat="1" applyFont="1" applyFill="1" applyBorder="1" applyAlignment="1">
      <alignment/>
    </xf>
    <xf numFmtId="43" fontId="4" fillId="4" borderId="25" xfId="0" applyNumberFormat="1" applyFont="1" applyFill="1" applyBorder="1" applyAlignment="1">
      <alignment horizontal="center"/>
    </xf>
    <xf numFmtId="43" fontId="9" fillId="0" borderId="0" xfId="0" applyNumberFormat="1" applyFont="1" applyAlignment="1">
      <alignment/>
    </xf>
    <xf numFmtId="0" fontId="0" fillId="0" borderId="27" xfId="0" applyBorder="1" applyAlignment="1">
      <alignment/>
    </xf>
    <xf numFmtId="10" fontId="10" fillId="4" borderId="11" xfId="53" applyNumberFormat="1" applyFont="1" applyFill="1" applyBorder="1" applyAlignment="1">
      <alignment horizontal="center"/>
    </xf>
    <xf numFmtId="43" fontId="3" fillId="24" borderId="18" xfId="42" applyNumberFormat="1" applyFont="1" applyFill="1" applyBorder="1" applyAlignment="1">
      <alignment horizontal="center"/>
    </xf>
    <xf numFmtId="49" fontId="3" fillId="8" borderId="28" xfId="0" applyNumberFormat="1" applyFont="1" applyFill="1" applyBorder="1" applyAlignment="1">
      <alignment horizontal="center"/>
    </xf>
    <xf numFmtId="0" fontId="3" fillId="8" borderId="29" xfId="0" applyFont="1" applyFill="1" applyBorder="1" applyAlignment="1">
      <alignment/>
    </xf>
    <xf numFmtId="0" fontId="3" fillId="8" borderId="30" xfId="0" applyFont="1" applyFill="1" applyBorder="1" applyAlignment="1">
      <alignment/>
    </xf>
    <xf numFmtId="0" fontId="3" fillId="8" borderId="31" xfId="0" applyFont="1" applyFill="1" applyBorder="1" applyAlignment="1">
      <alignment/>
    </xf>
    <xf numFmtId="164" fontId="3" fillId="8" borderId="28" xfId="42" applyNumberFormat="1" applyFont="1" applyFill="1" applyBorder="1" applyAlignment="1">
      <alignment horizontal="center" wrapText="1"/>
    </xf>
    <xf numFmtId="164" fontId="3" fillId="8" borderId="30" xfId="42" applyNumberFormat="1" applyFont="1" applyFill="1" applyBorder="1" applyAlignment="1">
      <alignment horizontal="center" wrapText="1"/>
    </xf>
    <xf numFmtId="0" fontId="0" fillId="8" borderId="0" xfId="0" applyFill="1" applyAlignment="1">
      <alignment/>
    </xf>
    <xf numFmtId="49" fontId="3" fillId="8" borderId="19" xfId="0" applyNumberFormat="1" applyFont="1" applyFill="1" applyBorder="1" applyAlignment="1">
      <alignment horizontal="center"/>
    </xf>
    <xf numFmtId="0" fontId="3" fillId="8" borderId="22" xfId="0" applyFont="1" applyFill="1" applyBorder="1" applyAlignment="1">
      <alignment/>
    </xf>
    <xf numFmtId="0" fontId="3" fillId="8" borderId="27" xfId="0" applyFont="1" applyFill="1" applyBorder="1" applyAlignment="1">
      <alignment/>
    </xf>
    <xf numFmtId="0" fontId="3" fillId="8" borderId="32" xfId="0" applyFont="1" applyFill="1" applyBorder="1" applyAlignment="1">
      <alignment/>
    </xf>
    <xf numFmtId="0" fontId="3" fillId="8" borderId="19" xfId="0" applyFont="1" applyFill="1" applyBorder="1" applyAlignment="1">
      <alignment horizontal="center" wrapText="1"/>
    </xf>
    <xf numFmtId="0" fontId="3" fillId="8" borderId="27" xfId="0" applyFont="1" applyFill="1" applyBorder="1" applyAlignment="1">
      <alignment horizontal="center" wrapText="1"/>
    </xf>
    <xf numFmtId="164" fontId="3" fillId="8" borderId="19" xfId="42" applyNumberFormat="1" applyFont="1" applyFill="1" applyBorder="1" applyAlignment="1">
      <alignment horizontal="center"/>
    </xf>
    <xf numFmtId="49" fontId="3" fillId="8" borderId="15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/>
    </xf>
    <xf numFmtId="0" fontId="3" fillId="8" borderId="33" xfId="0" applyFont="1" applyFill="1" applyBorder="1" applyAlignment="1">
      <alignment/>
    </xf>
    <xf numFmtId="0" fontId="3" fillId="8" borderId="14" xfId="0" applyFont="1" applyFill="1" applyBorder="1" applyAlignment="1">
      <alignment/>
    </xf>
    <xf numFmtId="0" fontId="3" fillId="8" borderId="15" xfId="0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left"/>
    </xf>
    <xf numFmtId="0" fontId="23" fillId="24" borderId="17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164" fontId="8" fillId="24" borderId="34" xfId="42" applyNumberFormat="1" applyFont="1" applyFill="1" applyBorder="1" applyAlignment="1">
      <alignment horizontal="center"/>
    </xf>
    <xf numFmtId="43" fontId="8" fillId="24" borderId="0" xfId="0" applyNumberFormat="1" applyFont="1" applyFill="1" applyBorder="1" applyAlignment="1">
      <alignment horizontal="center"/>
    </xf>
    <xf numFmtId="9" fontId="8" fillId="24" borderId="18" xfId="53" applyFon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0" fontId="3" fillId="24" borderId="17" xfId="0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43" fontId="3" fillId="24" borderId="0" xfId="0" applyNumberFormat="1" applyFont="1" applyFill="1" applyBorder="1" applyAlignment="1">
      <alignment horizontal="center"/>
    </xf>
    <xf numFmtId="164" fontId="8" fillId="24" borderId="17" xfId="42" applyNumberFormat="1" applyFont="1" applyFill="1" applyBorder="1" applyAlignment="1">
      <alignment/>
    </xf>
    <xf numFmtId="164" fontId="8" fillId="24" borderId="18" xfId="42" applyNumberFormat="1" applyFont="1" applyFill="1" applyBorder="1" applyAlignment="1">
      <alignment/>
    </xf>
    <xf numFmtId="43" fontId="8" fillId="24" borderId="0" xfId="42" applyNumberFormat="1" applyFont="1" applyFill="1" applyBorder="1" applyAlignment="1">
      <alignment/>
    </xf>
    <xf numFmtId="164" fontId="27" fillId="24" borderId="17" xfId="42" applyNumberFormat="1" applyFont="1" applyFill="1" applyBorder="1" applyAlignment="1">
      <alignment/>
    </xf>
    <xf numFmtId="164" fontId="3" fillId="24" borderId="17" xfId="42" applyNumberFormat="1" applyFont="1" applyFill="1" applyBorder="1" applyAlignment="1">
      <alignment/>
    </xf>
    <xf numFmtId="43" fontId="3" fillId="24" borderId="17" xfId="42" applyNumberFormat="1" applyFont="1" applyFill="1" applyBorder="1" applyAlignment="1">
      <alignment/>
    </xf>
    <xf numFmtId="9" fontId="3" fillId="24" borderId="18" xfId="53" applyFon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 vertical="top"/>
    </xf>
    <xf numFmtId="43" fontId="8" fillId="24" borderId="17" xfId="42" applyNumberFormat="1" applyFont="1" applyFill="1" applyBorder="1" applyAlignment="1">
      <alignment/>
    </xf>
    <xf numFmtId="49" fontId="3" fillId="24" borderId="23" xfId="0" applyNumberFormat="1" applyFont="1" applyFill="1" applyBorder="1" applyAlignment="1">
      <alignment horizontal="center"/>
    </xf>
    <xf numFmtId="164" fontId="27" fillId="24" borderId="18" xfId="42" applyNumberFormat="1" applyFont="1" applyFill="1" applyBorder="1" applyAlignment="1">
      <alignment/>
    </xf>
    <xf numFmtId="164" fontId="3" fillId="24" borderId="18" xfId="42" applyNumberFormat="1" applyFont="1" applyFill="1" applyBorder="1" applyAlignment="1">
      <alignment/>
    </xf>
    <xf numFmtId="43" fontId="3" fillId="24" borderId="18" xfId="42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center"/>
    </xf>
    <xf numFmtId="43" fontId="8" fillId="24" borderId="18" xfId="42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center" wrapText="1"/>
    </xf>
    <xf numFmtId="164" fontId="8" fillId="24" borderId="17" xfId="42" applyNumberFormat="1" applyFont="1" applyFill="1" applyBorder="1" applyAlignment="1">
      <alignment vertical="justify"/>
    </xf>
    <xf numFmtId="43" fontId="8" fillId="24" borderId="17" xfId="42" applyNumberFormat="1" applyFont="1" applyFill="1" applyBorder="1" applyAlignment="1">
      <alignment vertical="justify"/>
    </xf>
    <xf numFmtId="9" fontId="8" fillId="24" borderId="18" xfId="53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center" vertical="justify"/>
    </xf>
    <xf numFmtId="49" fontId="3" fillId="24" borderId="18" xfId="0" applyNumberFormat="1" applyFont="1" applyFill="1" applyBorder="1" applyAlignment="1">
      <alignment horizontal="center" vertical="justify"/>
    </xf>
    <xf numFmtId="164" fontId="8" fillId="24" borderId="18" xfId="42" applyNumberFormat="1" applyFont="1" applyFill="1" applyBorder="1" applyAlignment="1">
      <alignment vertical="justify"/>
    </xf>
    <xf numFmtId="43" fontId="8" fillId="24" borderId="18" xfId="42" applyNumberFormat="1" applyFont="1" applyFill="1" applyBorder="1" applyAlignment="1">
      <alignment vertical="justify"/>
    </xf>
    <xf numFmtId="49" fontId="3" fillId="24" borderId="18" xfId="0" applyNumberFormat="1" applyFont="1" applyFill="1" applyBorder="1" applyAlignment="1">
      <alignment horizontal="center" vertical="top"/>
    </xf>
    <xf numFmtId="164" fontId="28" fillId="24" borderId="17" xfId="42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center" vertical="top" wrapText="1"/>
    </xf>
    <xf numFmtId="164" fontId="27" fillId="24" borderId="23" xfId="42" applyNumberFormat="1" applyFont="1" applyFill="1" applyBorder="1" applyAlignment="1">
      <alignment/>
    </xf>
    <xf numFmtId="43" fontId="3" fillId="24" borderId="23" xfId="42" applyNumberFormat="1" applyFont="1" applyFill="1" applyBorder="1" applyAlignment="1">
      <alignment/>
    </xf>
    <xf numFmtId="164" fontId="27" fillId="24" borderId="18" xfId="42" applyNumberFormat="1" applyFont="1" applyFill="1" applyBorder="1" applyAlignment="1">
      <alignment vertical="top"/>
    </xf>
    <xf numFmtId="9" fontId="3" fillId="24" borderId="18" xfId="53" applyFont="1" applyFill="1" applyBorder="1" applyAlignment="1">
      <alignment horizontal="center" vertical="top"/>
    </xf>
    <xf numFmtId="164" fontId="27" fillId="24" borderId="18" xfId="42" applyNumberFormat="1" applyFont="1" applyFill="1" applyBorder="1" applyAlignment="1">
      <alignment horizontal="center"/>
    </xf>
    <xf numFmtId="43" fontId="3" fillId="24" borderId="18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/>
    </xf>
    <xf numFmtId="49" fontId="8" fillId="24" borderId="18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/>
    </xf>
    <xf numFmtId="164" fontId="8" fillId="24" borderId="23" xfId="42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3" xfId="0" applyFont="1" applyFill="1" applyBorder="1" applyAlignment="1">
      <alignment/>
    </xf>
    <xf numFmtId="164" fontId="3" fillId="24" borderId="19" xfId="42" applyNumberFormat="1" applyFont="1" applyFill="1" applyBorder="1" applyAlignment="1">
      <alignment/>
    </xf>
    <xf numFmtId="43" fontId="3" fillId="24" borderId="0" xfId="42" applyNumberFormat="1" applyFont="1" applyFill="1" applyBorder="1" applyAlignment="1">
      <alignment/>
    </xf>
    <xf numFmtId="0" fontId="0" fillId="25" borderId="0" xfId="0" applyFill="1" applyAlignment="1">
      <alignment/>
    </xf>
    <xf numFmtId="49" fontId="8" fillId="8" borderId="10" xfId="0" applyNumberFormat="1" applyFont="1" applyFill="1" applyBorder="1" applyAlignment="1">
      <alignment horizontal="center"/>
    </xf>
    <xf numFmtId="0" fontId="8" fillId="8" borderId="35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8" borderId="36" xfId="0" applyFont="1" applyFill="1" applyBorder="1" applyAlignment="1">
      <alignment/>
    </xf>
    <xf numFmtId="164" fontId="8" fillId="8" borderId="10" xfId="42" applyNumberFormat="1" applyFont="1" applyFill="1" applyBorder="1" applyAlignment="1">
      <alignment horizontal="center"/>
    </xf>
    <xf numFmtId="43" fontId="8" fillId="8" borderId="10" xfId="0" applyNumberFormat="1" applyFont="1" applyFill="1" applyBorder="1" applyAlignment="1">
      <alignment horizontal="center"/>
    </xf>
    <xf numFmtId="0" fontId="8" fillId="24" borderId="34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49" fontId="8" fillId="8" borderId="36" xfId="0" applyNumberFormat="1" applyFont="1" applyFill="1" applyBorder="1" applyAlignment="1">
      <alignment horizontal="center"/>
    </xf>
    <xf numFmtId="10" fontId="8" fillId="8" borderId="11" xfId="53" applyNumberFormat="1" applyFont="1" applyFill="1" applyBorder="1" applyAlignment="1">
      <alignment horizontal="center"/>
    </xf>
    <xf numFmtId="43" fontId="3" fillId="24" borderId="17" xfId="42" applyNumberFormat="1" applyFont="1" applyFill="1" applyBorder="1" applyAlignment="1">
      <alignment vertical="center"/>
    </xf>
    <xf numFmtId="9" fontId="3" fillId="24" borderId="18" xfId="53" applyFont="1" applyFill="1" applyBorder="1" applyAlignment="1">
      <alignment horizontal="center" vertical="center"/>
    </xf>
    <xf numFmtId="164" fontId="27" fillId="24" borderId="17" xfId="42" applyNumberFormat="1" applyFont="1" applyFill="1" applyBorder="1" applyAlignment="1">
      <alignment vertical="top"/>
    </xf>
    <xf numFmtId="164" fontId="3" fillId="24" borderId="17" xfId="42" applyNumberFormat="1" applyFont="1" applyFill="1" applyBorder="1" applyAlignment="1">
      <alignment vertical="top"/>
    </xf>
    <xf numFmtId="43" fontId="3" fillId="24" borderId="17" xfId="42" applyNumberFormat="1" applyFont="1" applyFill="1" applyBorder="1" applyAlignment="1">
      <alignment vertical="top"/>
    </xf>
    <xf numFmtId="10" fontId="8" fillId="24" borderId="18" xfId="53" applyNumberFormat="1" applyFont="1" applyFill="1" applyBorder="1" applyAlignment="1">
      <alignment horizontal="center"/>
    </xf>
    <xf numFmtId="10" fontId="3" fillId="24" borderId="18" xfId="53" applyNumberFormat="1" applyFont="1" applyFill="1" applyBorder="1" applyAlignment="1">
      <alignment horizontal="center"/>
    </xf>
    <xf numFmtId="10" fontId="3" fillId="24" borderId="18" xfId="53" applyNumberFormat="1" applyFont="1" applyFill="1" applyBorder="1" applyAlignment="1">
      <alignment horizontal="center" vertical="top"/>
    </xf>
    <xf numFmtId="10" fontId="8" fillId="24" borderId="18" xfId="53" applyNumberFormat="1" applyFont="1" applyFill="1" applyBorder="1" applyAlignment="1">
      <alignment horizontal="center" vertical="top"/>
    </xf>
    <xf numFmtId="9" fontId="8" fillId="8" borderId="11" xfId="53" applyNumberFormat="1" applyFont="1" applyFill="1" applyBorder="1" applyAlignment="1">
      <alignment horizontal="center"/>
    </xf>
    <xf numFmtId="10" fontId="3" fillId="24" borderId="18" xfId="53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3" fillId="24" borderId="17" xfId="0" applyNumberFormat="1" applyFont="1" applyFill="1" applyBorder="1" applyAlignment="1">
      <alignment/>
    </xf>
    <xf numFmtId="164" fontId="8" fillId="24" borderId="18" xfId="0" applyNumberFormat="1" applyFont="1" applyFill="1" applyBorder="1" applyAlignment="1">
      <alignment horizontal="center"/>
    </xf>
    <xf numFmtId="9" fontId="8" fillId="24" borderId="18" xfId="42" applyNumberFormat="1" applyFont="1" applyFill="1" applyBorder="1" applyAlignment="1">
      <alignment horizontal="center"/>
    </xf>
    <xf numFmtId="164" fontId="3" fillId="24" borderId="18" xfId="42" applyNumberFormat="1" applyFont="1" applyFill="1" applyBorder="1" applyAlignment="1">
      <alignment/>
    </xf>
    <xf numFmtId="43" fontId="3" fillId="24" borderId="23" xfId="42" applyFont="1" applyFill="1" applyBorder="1" applyAlignment="1">
      <alignment horizontal="center"/>
    </xf>
    <xf numFmtId="9" fontId="3" fillId="24" borderId="18" xfId="42" applyNumberFormat="1" applyFont="1" applyFill="1" applyBorder="1" applyAlignment="1">
      <alignment horizontal="center"/>
    </xf>
    <xf numFmtId="43" fontId="3" fillId="24" borderId="0" xfId="42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/>
    </xf>
    <xf numFmtId="164" fontId="3" fillId="24" borderId="18" xfId="42" applyNumberFormat="1" applyFont="1" applyFill="1" applyBorder="1" applyAlignment="1">
      <alignment/>
    </xf>
    <xf numFmtId="164" fontId="3" fillId="24" borderId="23" xfId="42" applyNumberFormat="1" applyFont="1" applyFill="1" applyBorder="1" applyAlignment="1">
      <alignment/>
    </xf>
    <xf numFmtId="164" fontId="31" fillId="24" borderId="18" xfId="0" applyNumberFormat="1" applyFont="1" applyFill="1" applyBorder="1" applyAlignment="1">
      <alignment horizontal="center"/>
    </xf>
    <xf numFmtId="49" fontId="33" fillId="24" borderId="0" xfId="0" applyNumberFormat="1" applyFont="1" applyFill="1" applyBorder="1" applyAlignment="1">
      <alignment horizontal="left"/>
    </xf>
    <xf numFmtId="49" fontId="33" fillId="24" borderId="0" xfId="0" applyNumberFormat="1" applyFont="1" applyFill="1" applyBorder="1" applyAlignment="1">
      <alignment/>
    </xf>
    <xf numFmtId="49" fontId="33" fillId="24" borderId="23" xfId="0" applyNumberFormat="1" applyFont="1" applyFill="1" applyBorder="1" applyAlignment="1">
      <alignment/>
    </xf>
    <xf numFmtId="43" fontId="33" fillId="24" borderId="23" xfId="42" applyFont="1" applyFill="1" applyBorder="1" applyAlignment="1">
      <alignment/>
    </xf>
    <xf numFmtId="43" fontId="30" fillId="24" borderId="18" xfId="42" applyFont="1" applyFill="1" applyBorder="1" applyAlignment="1">
      <alignment/>
    </xf>
    <xf numFmtId="43" fontId="30" fillId="24" borderId="18" xfId="42" applyFont="1" applyFill="1" applyBorder="1" applyAlignment="1">
      <alignment horizontal="center"/>
    </xf>
    <xf numFmtId="9" fontId="30" fillId="24" borderId="18" xfId="42" applyNumberFormat="1" applyFont="1" applyFill="1" applyBorder="1" applyAlignment="1">
      <alignment horizontal="center"/>
    </xf>
    <xf numFmtId="49" fontId="30" fillId="24" borderId="17" xfId="0" applyNumberFormat="1" applyFont="1" applyFill="1" applyBorder="1" applyAlignment="1">
      <alignment/>
    </xf>
    <xf numFmtId="49" fontId="30" fillId="24" borderId="0" xfId="0" applyNumberFormat="1" applyFont="1" applyFill="1" applyBorder="1" applyAlignment="1">
      <alignment/>
    </xf>
    <xf numFmtId="49" fontId="30" fillId="24" borderId="23" xfId="0" applyNumberFormat="1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43" fontId="30" fillId="24" borderId="17" xfId="42" applyFont="1" applyFill="1" applyBorder="1" applyAlignment="1">
      <alignment/>
    </xf>
    <xf numFmtId="43" fontId="3" fillId="24" borderId="18" xfId="42" applyFont="1" applyFill="1" applyBorder="1" applyAlignment="1">
      <alignment horizontal="center"/>
    </xf>
    <xf numFmtId="43" fontId="8" fillId="24" borderId="17" xfId="42" applyFont="1" applyFill="1" applyBorder="1" applyAlignment="1">
      <alignment horizontal="center"/>
    </xf>
    <xf numFmtId="49" fontId="8" fillId="24" borderId="23" xfId="0" applyNumberFormat="1" applyFont="1" applyFill="1" applyBorder="1" applyAlignment="1">
      <alignment/>
    </xf>
    <xf numFmtId="164" fontId="3" fillId="24" borderId="19" xfId="42" applyNumberFormat="1" applyFont="1" applyFill="1" applyBorder="1" applyAlignment="1">
      <alignment/>
    </xf>
    <xf numFmtId="43" fontId="3" fillId="24" borderId="19" xfId="0" applyNumberFormat="1" applyFont="1" applyFill="1" applyBorder="1" applyAlignment="1">
      <alignment/>
    </xf>
    <xf numFmtId="43" fontId="3" fillId="24" borderId="19" xfId="42" applyFont="1" applyFill="1" applyBorder="1" applyAlignment="1">
      <alignment horizontal="center"/>
    </xf>
    <xf numFmtId="9" fontId="3" fillId="24" borderId="19" xfId="42" applyNumberFormat="1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9" fontId="8" fillId="8" borderId="33" xfId="0" applyNumberFormat="1" applyFont="1" applyFill="1" applyBorder="1" applyAlignment="1">
      <alignment/>
    </xf>
    <xf numFmtId="43" fontId="3" fillId="24" borderId="18" xfId="42" applyNumberFormat="1" applyFont="1" applyFill="1" applyBorder="1" applyAlignment="1">
      <alignment/>
    </xf>
    <xf numFmtId="164" fontId="3" fillId="24" borderId="1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4" fontId="4" fillId="20" borderId="11" xfId="42" applyNumberFormat="1" applyFont="1" applyFill="1" applyBorder="1" applyAlignment="1">
      <alignment horizontal="center"/>
    </xf>
    <xf numFmtId="4" fontId="5" fillId="0" borderId="0" xfId="51" applyNumberFormat="1" applyFont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4" borderId="17" xfId="0" applyFont="1" applyFill="1" applyBorder="1" applyAlignment="1">
      <alignment wrapText="1"/>
    </xf>
    <xf numFmtId="4" fontId="9" fillId="4" borderId="17" xfId="42" applyNumberFormat="1" applyFont="1" applyFill="1" applyBorder="1" applyAlignment="1">
      <alignment horizontal="right" indent="1"/>
    </xf>
    <xf numFmtId="165" fontId="9" fillId="4" borderId="17" xfId="42" applyNumberFormat="1" applyFont="1" applyFill="1" applyBorder="1" applyAlignment="1">
      <alignment horizontal="right" indent="1"/>
    </xf>
    <xf numFmtId="165" fontId="9" fillId="4" borderId="18" xfId="42" applyNumberFormat="1" applyFont="1" applyFill="1" applyBorder="1" applyAlignment="1">
      <alignment horizontal="right" indent="1"/>
    </xf>
    <xf numFmtId="0" fontId="17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4" fontId="8" fillId="24" borderId="17" xfId="42" applyNumberFormat="1" applyFont="1" applyFill="1" applyBorder="1" applyAlignment="1">
      <alignment horizontal="right" indent="2"/>
    </xf>
    <xf numFmtId="4" fontId="8" fillId="24" borderId="18" xfId="42" applyNumberFormat="1" applyFont="1" applyFill="1" applyBorder="1" applyAlignment="1">
      <alignment horizontal="right" indent="2"/>
    </xf>
    <xf numFmtId="4" fontId="3" fillId="24" borderId="17" xfId="42" applyNumberFormat="1" applyFont="1" applyFill="1" applyBorder="1" applyAlignment="1">
      <alignment horizontal="right" indent="2"/>
    </xf>
    <xf numFmtId="0" fontId="3" fillId="8" borderId="22" xfId="0" applyFont="1" applyFill="1" applyBorder="1" applyAlignment="1">
      <alignment horizontal="center" wrapText="1"/>
    </xf>
    <xf numFmtId="0" fontId="8" fillId="8" borderId="37" xfId="0" applyFont="1" applyFill="1" applyBorder="1" applyAlignment="1">
      <alignment horizontal="center"/>
    </xf>
    <xf numFmtId="43" fontId="8" fillId="24" borderId="0" xfId="42" applyFont="1" applyFill="1" applyBorder="1" applyAlignment="1">
      <alignment horizontal="center"/>
    </xf>
    <xf numFmtId="4" fontId="8" fillId="24" borderId="34" xfId="42" applyNumberFormat="1" applyFont="1" applyFill="1" applyBorder="1" applyAlignment="1">
      <alignment/>
    </xf>
    <xf numFmtId="4" fontId="8" fillId="24" borderId="34" xfId="42" applyNumberFormat="1" applyFont="1" applyFill="1" applyBorder="1" applyAlignment="1">
      <alignment horizontal="right" indent="2"/>
    </xf>
    <xf numFmtId="4" fontId="3" fillId="24" borderId="18" xfId="42" applyNumberFormat="1" applyFont="1" applyFill="1" applyBorder="1" applyAlignment="1">
      <alignment horizontal="right" indent="2"/>
    </xf>
    <xf numFmtId="4" fontId="3" fillId="24" borderId="17" xfId="42" applyNumberFormat="1" applyFont="1" applyFill="1" applyBorder="1" applyAlignment="1">
      <alignment horizontal="right" vertical="top" indent="2"/>
    </xf>
    <xf numFmtId="4" fontId="3" fillId="24" borderId="17" xfId="42" applyNumberFormat="1" applyFont="1" applyFill="1" applyBorder="1" applyAlignment="1">
      <alignment horizontal="right" vertical="center" indent="2"/>
    </xf>
    <xf numFmtId="4" fontId="8" fillId="24" borderId="17" xfId="42" applyNumberFormat="1" applyFont="1" applyFill="1" applyBorder="1" applyAlignment="1">
      <alignment horizontal="right" vertical="justify" indent="2"/>
    </xf>
    <xf numFmtId="4" fontId="8" fillId="24" borderId="18" xfId="42" applyNumberFormat="1" applyFont="1" applyFill="1" applyBorder="1" applyAlignment="1">
      <alignment horizontal="right" vertical="justify" indent="2"/>
    </xf>
    <xf numFmtId="4" fontId="3" fillId="24" borderId="23" xfId="42" applyNumberFormat="1" applyFont="1" applyFill="1" applyBorder="1" applyAlignment="1">
      <alignment horizontal="right" indent="2"/>
    </xf>
    <xf numFmtId="4" fontId="3" fillId="24" borderId="19" xfId="42" applyNumberFormat="1" applyFont="1" applyFill="1" applyBorder="1" applyAlignment="1">
      <alignment horizontal="right" indent="2"/>
    </xf>
    <xf numFmtId="4" fontId="8" fillId="8" borderId="11" xfId="42" applyNumberFormat="1" applyFont="1" applyFill="1" applyBorder="1" applyAlignment="1">
      <alignment horizontal="right" indent="2"/>
    </xf>
    <xf numFmtId="4" fontId="0" fillId="0" borderId="0" xfId="0" applyNumberFormat="1" applyAlignment="1">
      <alignment horizontal="right" indent="2"/>
    </xf>
    <xf numFmtId="0" fontId="8" fillId="0" borderId="0" xfId="0" applyFont="1" applyFill="1" applyBorder="1" applyAlignment="1">
      <alignment vertical="center"/>
    </xf>
    <xf numFmtId="164" fontId="34" fillId="0" borderId="0" xfId="42" applyNumberFormat="1" applyFont="1" applyFill="1" applyBorder="1" applyAlignment="1">
      <alignment vertical="center"/>
    </xf>
    <xf numFmtId="164" fontId="34" fillId="0" borderId="17" xfId="42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0" fontId="2" fillId="0" borderId="0" xfId="0" applyFont="1" applyFill="1" applyBorder="1" applyAlignment="1">
      <alignment/>
    </xf>
    <xf numFmtId="43" fontId="35" fillId="0" borderId="0" xfId="42" applyFont="1" applyAlignment="1">
      <alignment horizontal="center"/>
    </xf>
    <xf numFmtId="0" fontId="25" fillId="8" borderId="21" xfId="0" applyFont="1" applyFill="1" applyBorder="1" applyAlignment="1">
      <alignment horizontal="center"/>
    </xf>
    <xf numFmtId="0" fontId="25" fillId="8" borderId="21" xfId="0" applyFont="1" applyFill="1" applyBorder="1" applyAlignment="1">
      <alignment horizontal="center" wrapText="1"/>
    </xf>
    <xf numFmtId="49" fontId="25" fillId="8" borderId="21" xfId="42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64" fontId="2" fillId="0" borderId="21" xfId="42" applyNumberFormat="1" applyFont="1" applyFill="1" applyBorder="1" applyAlignment="1">
      <alignment horizontal="center" vertical="center"/>
    </xf>
    <xf numFmtId="43" fontId="2" fillId="0" borderId="21" xfId="42" applyNumberFormat="1" applyFont="1" applyFill="1" applyBorder="1" applyAlignment="1">
      <alignment horizontal="center" vertical="center"/>
    </xf>
    <xf numFmtId="9" fontId="2" fillId="0" borderId="21" xfId="53" applyFont="1" applyFill="1" applyBorder="1" applyAlignment="1">
      <alignment horizontal="center" vertical="center"/>
    </xf>
    <xf numFmtId="164" fontId="2" fillId="0" borderId="21" xfId="42" applyNumberFormat="1" applyFont="1" applyFill="1" applyBorder="1" applyAlignment="1">
      <alignment vertical="center"/>
    </xf>
    <xf numFmtId="43" fontId="2" fillId="0" borderId="21" xfId="42" applyFont="1" applyFill="1" applyBorder="1" applyAlignment="1">
      <alignment vertical="center"/>
    </xf>
    <xf numFmtId="0" fontId="36" fillId="22" borderId="21" xfId="0" applyFont="1" applyFill="1" applyBorder="1" applyAlignment="1">
      <alignment horizontal="center" vertical="center"/>
    </xf>
    <xf numFmtId="0" fontId="36" fillId="22" borderId="21" xfId="0" applyFont="1" applyFill="1" applyBorder="1" applyAlignment="1">
      <alignment vertical="center" wrapText="1"/>
    </xf>
    <xf numFmtId="49" fontId="36" fillId="22" borderId="21" xfId="0" applyNumberFormat="1" applyFont="1" applyFill="1" applyBorder="1" applyAlignment="1">
      <alignment horizontal="center" vertical="center"/>
    </xf>
    <xf numFmtId="164" fontId="36" fillId="22" borderId="21" xfId="42" applyNumberFormat="1" applyFont="1" applyFill="1" applyBorder="1" applyAlignment="1">
      <alignment vertical="center"/>
    </xf>
    <xf numFmtId="9" fontId="25" fillId="22" borderId="21" xfId="53" applyFont="1" applyFill="1" applyBorder="1" applyAlignment="1">
      <alignment horizontal="center" vertical="center"/>
    </xf>
    <xf numFmtId="9" fontId="2" fillId="22" borderId="21" xfId="53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" fontId="2" fillId="0" borderId="21" xfId="42" applyNumberFormat="1" applyFont="1" applyFill="1" applyBorder="1" applyAlignment="1">
      <alignment horizontal="right" vertical="center" indent="2"/>
    </xf>
    <xf numFmtId="4" fontId="36" fillId="22" borderId="21" xfId="42" applyNumberFormat="1" applyFont="1" applyFill="1" applyBorder="1" applyAlignment="1">
      <alignment horizontal="right" vertical="center" indent="2"/>
    </xf>
    <xf numFmtId="43" fontId="36" fillId="22" borderId="21" xfId="42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21" xfId="42" applyNumberFormat="1" applyFont="1" applyBorder="1" applyAlignment="1">
      <alignment vertical="center"/>
    </xf>
    <xf numFmtId="43" fontId="2" fillId="0" borderId="21" xfId="42" applyFont="1" applyBorder="1" applyAlignment="1">
      <alignment vertical="center"/>
    </xf>
    <xf numFmtId="0" fontId="36" fillId="22" borderId="21" xfId="0" applyFont="1" applyFill="1" applyBorder="1" applyAlignment="1">
      <alignment vertical="center" wrapText="1" shrinkToFit="1"/>
    </xf>
    <xf numFmtId="3" fontId="2" fillId="0" borderId="21" xfId="42" applyNumberFormat="1" applyFont="1" applyBorder="1" applyAlignment="1">
      <alignment horizontal="right" vertical="center" indent="2"/>
    </xf>
    <xf numFmtId="165" fontId="36" fillId="22" borderId="21" xfId="42" applyNumberFormat="1" applyFont="1" applyFill="1" applyBorder="1" applyAlignment="1">
      <alignment horizontal="right" vertical="center" indent="1"/>
    </xf>
    <xf numFmtId="49" fontId="36" fillId="0" borderId="21" xfId="0" applyNumberFormat="1" applyFont="1" applyFill="1" applyBorder="1" applyAlignment="1">
      <alignment horizontal="center" vertical="center"/>
    </xf>
    <xf numFmtId="164" fontId="36" fillId="0" borderId="21" xfId="42" applyNumberFormat="1" applyFont="1" applyFill="1" applyBorder="1" applyAlignment="1">
      <alignment vertical="center"/>
    </xf>
    <xf numFmtId="43" fontId="36" fillId="0" borderId="21" xfId="42" applyFont="1" applyFill="1" applyBorder="1" applyAlignment="1">
      <alignment vertical="center"/>
    </xf>
    <xf numFmtId="0" fontId="2" fillId="8" borderId="21" xfId="0" applyFont="1" applyFill="1" applyBorder="1" applyAlignment="1">
      <alignment/>
    </xf>
    <xf numFmtId="0" fontId="25" fillId="8" borderId="21" xfId="0" applyFont="1" applyFill="1" applyBorder="1" applyAlignment="1">
      <alignment wrapText="1"/>
    </xf>
    <xf numFmtId="0" fontId="2" fillId="8" borderId="21" xfId="0" applyFont="1" applyFill="1" applyBorder="1" applyAlignment="1">
      <alignment horizontal="center"/>
    </xf>
    <xf numFmtId="164" fontId="25" fillId="8" borderId="21" xfId="42" applyNumberFormat="1" applyFont="1" applyFill="1" applyBorder="1" applyAlignment="1">
      <alignment/>
    </xf>
    <xf numFmtId="43" fontId="25" fillId="8" borderId="21" xfId="42" applyFont="1" applyFill="1" applyBorder="1" applyAlignment="1">
      <alignment/>
    </xf>
    <xf numFmtId="9" fontId="25" fillId="8" borderId="21" xfId="53" applyFont="1" applyFill="1" applyBorder="1" applyAlignment="1">
      <alignment horizontal="center"/>
    </xf>
    <xf numFmtId="9" fontId="2" fillId="8" borderId="21" xfId="53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4" fontId="2" fillId="0" borderId="0" xfId="42" applyNumberFormat="1" applyFont="1" applyAlignment="1">
      <alignment horizontal="right"/>
    </xf>
    <xf numFmtId="43" fontId="25" fillId="0" borderId="0" xfId="42" applyFont="1" applyFill="1" applyBorder="1" applyAlignment="1">
      <alignment/>
    </xf>
    <xf numFmtId="4" fontId="2" fillId="0" borderId="21" xfId="42" applyNumberFormat="1" applyFont="1" applyFill="1" applyBorder="1" applyAlignment="1">
      <alignment horizontal="right" vertical="center" indent="1"/>
    </xf>
    <xf numFmtId="4" fontId="36" fillId="22" borderId="21" xfId="42" applyNumberFormat="1" applyFont="1" applyFill="1" applyBorder="1" applyAlignment="1">
      <alignment horizontal="right" vertical="center" indent="1"/>
    </xf>
    <xf numFmtId="164" fontId="3" fillId="24" borderId="0" xfId="42" applyNumberFormat="1" applyFont="1" applyFill="1" applyBorder="1" applyAlignment="1">
      <alignment/>
    </xf>
    <xf numFmtId="0" fontId="0" fillId="0" borderId="23" xfId="0" applyBorder="1" applyAlignment="1">
      <alignment/>
    </xf>
    <xf numFmtId="43" fontId="8" fillId="24" borderId="23" xfId="42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4" fillId="20" borderId="36" xfId="0" applyFont="1" applyFill="1" applyBorder="1" applyAlignment="1">
      <alignment/>
    </xf>
    <xf numFmtId="0" fontId="9" fillId="6" borderId="21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9" fillId="21" borderId="21" xfId="0" applyFont="1" applyFill="1" applyBorder="1" applyAlignment="1">
      <alignment horizontal="center"/>
    </xf>
    <xf numFmtId="0" fontId="3" fillId="6" borderId="21" xfId="0" applyFont="1" applyFill="1" applyBorder="1" applyAlignment="1">
      <alignment/>
    </xf>
    <xf numFmtId="49" fontId="3" fillId="6" borderId="21" xfId="42" applyNumberFormat="1" applyFont="1" applyFill="1" applyBorder="1" applyAlignment="1">
      <alignment horizontal="center"/>
    </xf>
    <xf numFmtId="164" fontId="3" fillId="6" borderId="21" xfId="42" applyNumberFormat="1" applyFont="1" applyFill="1" applyBorder="1" applyAlignment="1">
      <alignment horizontal="center"/>
    </xf>
    <xf numFmtId="4" fontId="3" fillId="6" borderId="21" xfId="42" applyNumberFormat="1" applyFont="1" applyFill="1" applyBorder="1" applyAlignment="1">
      <alignment horizontal="center"/>
    </xf>
    <xf numFmtId="43" fontId="8" fillId="6" borderId="21" xfId="42" applyNumberFormat="1" applyFont="1" applyFill="1" applyBorder="1" applyAlignment="1">
      <alignment horizontal="center"/>
    </xf>
    <xf numFmtId="10" fontId="3" fillId="6" borderId="21" xfId="42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wrapText="1"/>
    </xf>
    <xf numFmtId="164" fontId="3" fillId="6" borderId="21" xfId="42" applyNumberFormat="1" applyFont="1" applyFill="1" applyBorder="1" applyAlignment="1">
      <alignment/>
    </xf>
    <xf numFmtId="0" fontId="3" fillId="8" borderId="21" xfId="0" applyFont="1" applyFill="1" applyBorder="1" applyAlignment="1">
      <alignment horizontal="center"/>
    </xf>
    <xf numFmtId="0" fontId="8" fillId="8" borderId="36" xfId="0" applyFont="1" applyFill="1" applyBorder="1" applyAlignment="1">
      <alignment/>
    </xf>
    <xf numFmtId="0" fontId="8" fillId="8" borderId="11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 wrapText="1"/>
    </xf>
    <xf numFmtId="0" fontId="4" fillId="14" borderId="21" xfId="0" applyFont="1" applyFill="1" applyBorder="1" applyAlignment="1">
      <alignment horizontal="center"/>
    </xf>
    <xf numFmtId="0" fontId="4" fillId="14" borderId="21" xfId="0" applyFont="1" applyFill="1" applyBorder="1" applyAlignment="1">
      <alignment/>
    </xf>
    <xf numFmtId="164" fontId="4" fillId="14" borderId="21" xfId="42" applyNumberFormat="1" applyFont="1" applyFill="1" applyBorder="1" applyAlignment="1">
      <alignment horizontal="center"/>
    </xf>
    <xf numFmtId="43" fontId="4" fillId="14" borderId="21" xfId="42" applyNumberFormat="1" applyFont="1" applyFill="1" applyBorder="1" applyAlignment="1">
      <alignment horizontal="center"/>
    </xf>
    <xf numFmtId="43" fontId="4" fillId="14" borderId="21" xfId="42" applyFont="1" applyFill="1" applyBorder="1" applyAlignment="1">
      <alignment/>
    </xf>
    <xf numFmtId="10" fontId="4" fillId="14" borderId="21" xfId="42" applyNumberFormat="1" applyFont="1" applyFill="1" applyBorder="1" applyAlignment="1">
      <alignment horizontal="right"/>
    </xf>
    <xf numFmtId="9" fontId="8" fillId="14" borderId="21" xfId="53" applyFont="1" applyFill="1" applyBorder="1" applyAlignment="1">
      <alignment/>
    </xf>
    <xf numFmtId="0" fontId="0" fillId="22" borderId="21" xfId="0" applyNumberFormat="1" applyFont="1" applyFill="1" applyBorder="1" applyAlignment="1">
      <alignment horizontal="center" vertical="center"/>
    </xf>
    <xf numFmtId="49" fontId="8" fillId="23" borderId="21" xfId="42" applyNumberFormat="1" applyFont="1" applyFill="1" applyBorder="1" applyAlignment="1">
      <alignment horizontal="center" vertical="top"/>
    </xf>
    <xf numFmtId="0" fontId="8" fillId="23" borderId="21" xfId="0" applyFont="1" applyFill="1" applyBorder="1" applyAlignment="1">
      <alignment horizontal="left"/>
    </xf>
    <xf numFmtId="164" fontId="3" fillId="23" borderId="21" xfId="42" applyNumberFormat="1" applyFont="1" applyFill="1" applyBorder="1" applyAlignment="1">
      <alignment horizontal="center"/>
    </xf>
    <xf numFmtId="43" fontId="3" fillId="23" borderId="21" xfId="42" applyNumberFormat="1" applyFont="1" applyFill="1" applyBorder="1" applyAlignment="1">
      <alignment horizontal="center"/>
    </xf>
    <xf numFmtId="43" fontId="8" fillId="23" borderId="21" xfId="42" applyFont="1" applyFill="1" applyBorder="1" applyAlignment="1">
      <alignment horizontal="center"/>
    </xf>
    <xf numFmtId="10" fontId="8" fillId="23" borderId="21" xfId="42" applyNumberFormat="1" applyFont="1" applyFill="1" applyBorder="1" applyAlignment="1">
      <alignment horizontal="right"/>
    </xf>
    <xf numFmtId="10" fontId="3" fillId="23" borderId="21" xfId="0" applyNumberFormat="1" applyFont="1" applyFill="1" applyBorder="1" applyAlignment="1">
      <alignment/>
    </xf>
    <xf numFmtId="49" fontId="8" fillId="23" borderId="21" xfId="42" applyNumberFormat="1" applyFont="1" applyFill="1" applyBorder="1" applyAlignment="1">
      <alignment horizontal="center"/>
    </xf>
    <xf numFmtId="0" fontId="8" fillId="23" borderId="21" xfId="0" applyFont="1" applyFill="1" applyBorder="1" applyAlignment="1">
      <alignment/>
    </xf>
    <xf numFmtId="0" fontId="8" fillId="23" borderId="21" xfId="0" applyFont="1" applyFill="1" applyBorder="1" applyAlignment="1">
      <alignment horizontal="left" vertical="top" wrapText="1"/>
    </xf>
    <xf numFmtId="164" fontId="8" fillId="23" borderId="21" xfId="42" applyNumberFormat="1" applyFont="1" applyFill="1" applyBorder="1" applyAlignment="1">
      <alignment horizontal="center" vertical="top"/>
    </xf>
    <xf numFmtId="43" fontId="8" fillId="23" borderId="21" xfId="42" applyFont="1" applyFill="1" applyBorder="1" applyAlignment="1">
      <alignment/>
    </xf>
    <xf numFmtId="164" fontId="8" fillId="23" borderId="21" xfId="42" applyNumberFormat="1" applyFont="1" applyFill="1" applyBorder="1" applyAlignment="1">
      <alignment vertical="top"/>
    </xf>
    <xf numFmtId="10" fontId="3" fillId="23" borderId="21" xfId="42" applyNumberFormat="1" applyFont="1" applyFill="1" applyBorder="1" applyAlignment="1">
      <alignment/>
    </xf>
    <xf numFmtId="0" fontId="8" fillId="23" borderId="21" xfId="0" applyFont="1" applyFill="1" applyBorder="1" applyAlignment="1">
      <alignment horizontal="left" wrapText="1"/>
    </xf>
    <xf numFmtId="164" fontId="3" fillId="23" borderId="21" xfId="42" applyNumberFormat="1" applyFont="1" applyFill="1" applyBorder="1" applyAlignment="1">
      <alignment horizontal="right" wrapText="1" indent="1"/>
    </xf>
    <xf numFmtId="0" fontId="3" fillId="22" borderId="21" xfId="0" applyNumberFormat="1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17" fillId="6" borderId="38" xfId="0" applyFont="1" applyFill="1" applyBorder="1" applyAlignment="1">
      <alignment/>
    </xf>
    <xf numFmtId="0" fontId="17" fillId="6" borderId="39" xfId="0" applyFont="1" applyFill="1" applyBorder="1" applyAlignment="1">
      <alignment/>
    </xf>
    <xf numFmtId="0" fontId="0" fillId="6" borderId="38" xfId="0" applyFill="1" applyBorder="1" applyAlignment="1">
      <alignment/>
    </xf>
    <xf numFmtId="0" fontId="10" fillId="6" borderId="40" xfId="0" applyFont="1" applyFill="1" applyBorder="1" applyAlignment="1">
      <alignment/>
    </xf>
    <xf numFmtId="10" fontId="10" fillId="6" borderId="41" xfId="0" applyNumberFormat="1" applyFont="1" applyFill="1" applyBorder="1" applyAlignment="1">
      <alignment/>
    </xf>
    <xf numFmtId="0" fontId="10" fillId="6" borderId="38" xfId="0" applyFont="1" applyFill="1" applyBorder="1" applyAlignment="1">
      <alignment/>
    </xf>
    <xf numFmtId="0" fontId="10" fillId="6" borderId="18" xfId="0" applyFont="1" applyFill="1" applyBorder="1" applyAlignment="1">
      <alignment/>
    </xf>
    <xf numFmtId="0" fontId="10" fillId="6" borderId="18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27" xfId="0" applyFont="1" applyFill="1" applyBorder="1" applyAlignment="1">
      <alignment/>
    </xf>
    <xf numFmtId="10" fontId="10" fillId="6" borderId="32" xfId="0" applyNumberFormat="1" applyFont="1" applyFill="1" applyBorder="1" applyAlignment="1">
      <alignment/>
    </xf>
    <xf numFmtId="0" fontId="10" fillId="6" borderId="40" xfId="0" applyFont="1" applyFill="1" applyBorder="1" applyAlignment="1">
      <alignment horizontal="center"/>
    </xf>
    <xf numFmtId="10" fontId="10" fillId="6" borderId="17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9" xfId="0" applyFont="1" applyFill="1" applyBorder="1" applyAlignment="1">
      <alignment/>
    </xf>
    <xf numFmtId="0" fontId="10" fillId="6" borderId="19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10" fontId="10" fillId="6" borderId="22" xfId="0" applyNumberFormat="1" applyFont="1" applyFill="1" applyBorder="1" applyAlignment="1">
      <alignment horizontal="center"/>
    </xf>
    <xf numFmtId="164" fontId="10" fillId="6" borderId="19" xfId="42" applyNumberFormat="1" applyFont="1" applyFill="1" applyBorder="1" applyAlignment="1">
      <alignment/>
    </xf>
    <xf numFmtId="0" fontId="9" fillId="6" borderId="42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1" fontId="9" fillId="6" borderId="15" xfId="42" applyNumberFormat="1" applyFont="1" applyFill="1" applyBorder="1" applyAlignment="1">
      <alignment horizontal="center"/>
    </xf>
    <xf numFmtId="164" fontId="8" fillId="24" borderId="27" xfId="42" applyNumberFormat="1" applyFont="1" applyFill="1" applyBorder="1" applyAlignment="1">
      <alignment/>
    </xf>
    <xf numFmtId="164" fontId="8" fillId="24" borderId="22" xfId="42" applyNumberFormat="1" applyFont="1" applyFill="1" applyBorder="1" applyAlignment="1">
      <alignment/>
    </xf>
    <xf numFmtId="43" fontId="8" fillId="24" borderId="19" xfId="42" applyFont="1" applyFill="1" applyBorder="1" applyAlignment="1">
      <alignment horizontal="center"/>
    </xf>
    <xf numFmtId="9" fontId="8" fillId="24" borderId="19" xfId="42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shrinkToFit="1"/>
    </xf>
    <xf numFmtId="0" fontId="25" fillId="0" borderId="21" xfId="0" applyFont="1" applyFill="1" applyBorder="1" applyAlignment="1">
      <alignment vertical="center" shrinkToFit="1"/>
    </xf>
    <xf numFmtId="0" fontId="25" fillId="0" borderId="21" xfId="0" applyFont="1" applyFill="1" applyBorder="1" applyAlignment="1">
      <alignment vertical="center"/>
    </xf>
    <xf numFmtId="4" fontId="9" fillId="4" borderId="22" xfId="42" applyNumberFormat="1" applyFont="1" applyFill="1" applyBorder="1" applyAlignment="1">
      <alignment horizontal="right" indent="1"/>
    </xf>
    <xf numFmtId="10" fontId="9" fillId="4" borderId="23" xfId="53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3" fillId="24" borderId="0" xfId="0" applyNumberFormat="1" applyFont="1" applyFill="1" applyBorder="1" applyAlignment="1">
      <alignment/>
    </xf>
    <xf numFmtId="49" fontId="3" fillId="24" borderId="23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30" xfId="0" applyBorder="1" applyAlignment="1">
      <alignment/>
    </xf>
    <xf numFmtId="49" fontId="8" fillId="8" borderId="39" xfId="0" applyNumberFormat="1" applyFont="1" applyFill="1" applyBorder="1" applyAlignment="1">
      <alignment/>
    </xf>
    <xf numFmtId="49" fontId="8" fillId="8" borderId="40" xfId="0" applyNumberFormat="1" applyFont="1" applyFill="1" applyBorder="1" applyAlignment="1">
      <alignment/>
    </xf>
    <xf numFmtId="49" fontId="8" fillId="8" borderId="41" xfId="0" applyNumberFormat="1" applyFont="1" applyFill="1" applyBorder="1" applyAlignment="1">
      <alignment/>
    </xf>
    <xf numFmtId="164" fontId="8" fillId="8" borderId="38" xfId="42" applyNumberFormat="1" applyFont="1" applyFill="1" applyBorder="1" applyAlignment="1">
      <alignment horizontal="center" wrapText="1"/>
    </xf>
    <xf numFmtId="164" fontId="8" fillId="8" borderId="40" xfId="42" applyNumberFormat="1" applyFont="1" applyFill="1" applyBorder="1" applyAlignment="1">
      <alignment wrapText="1"/>
    </xf>
    <xf numFmtId="43" fontId="8" fillId="8" borderId="38" xfId="42" applyFont="1" applyFill="1" applyBorder="1" applyAlignment="1">
      <alignment horizontal="center" wrapText="1"/>
    </xf>
    <xf numFmtId="9" fontId="8" fillId="8" borderId="21" xfId="42" applyNumberFormat="1" applyFont="1" applyFill="1" applyBorder="1" applyAlignment="1">
      <alignment horizontal="center" wrapText="1"/>
    </xf>
    <xf numFmtId="10" fontId="8" fillId="8" borderId="21" xfId="0" applyNumberFormat="1" applyFont="1" applyFill="1" applyBorder="1" applyAlignment="1">
      <alignment horizontal="right"/>
    </xf>
    <xf numFmtId="49" fontId="8" fillId="8" borderId="15" xfId="0" applyNumberFormat="1" applyFont="1" applyFill="1" applyBorder="1" applyAlignment="1">
      <alignment horizontal="center"/>
    </xf>
    <xf numFmtId="10" fontId="8" fillId="24" borderId="18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center"/>
    </xf>
    <xf numFmtId="10" fontId="3" fillId="24" borderId="18" xfId="0" applyNumberFormat="1" applyFont="1" applyFill="1" applyBorder="1" applyAlignment="1">
      <alignment horizontal="right"/>
    </xf>
    <xf numFmtId="0" fontId="8" fillId="24" borderId="18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10" fontId="30" fillId="24" borderId="18" xfId="0" applyNumberFormat="1" applyFont="1" applyFill="1" applyBorder="1" applyAlignment="1">
      <alignment horizontal="right"/>
    </xf>
    <xf numFmtId="10" fontId="8" fillId="24" borderId="32" xfId="0" applyNumberFormat="1" applyFont="1" applyFill="1" applyBorder="1" applyAlignment="1">
      <alignment horizontal="right"/>
    </xf>
    <xf numFmtId="164" fontId="3" fillId="24" borderId="27" xfId="42" applyNumberFormat="1" applyFont="1" applyFill="1" applyBorder="1" applyAlignment="1">
      <alignment/>
    </xf>
    <xf numFmtId="43" fontId="3" fillId="24" borderId="22" xfId="42" applyFont="1" applyFill="1" applyBorder="1" applyAlignment="1">
      <alignment horizontal="center"/>
    </xf>
    <xf numFmtId="10" fontId="3" fillId="24" borderId="32" xfId="0" applyNumberFormat="1" applyFont="1" applyFill="1" applyBorder="1" applyAlignment="1">
      <alignment horizontal="right"/>
    </xf>
    <xf numFmtId="0" fontId="3" fillId="24" borderId="38" xfId="0" applyFont="1" applyFill="1" applyBorder="1" applyAlignment="1">
      <alignment horizontal="center"/>
    </xf>
    <xf numFmtId="164" fontId="3" fillId="24" borderId="40" xfId="42" applyNumberFormat="1" applyFont="1" applyFill="1" applyBorder="1" applyAlignment="1">
      <alignment/>
    </xf>
    <xf numFmtId="164" fontId="3" fillId="24" borderId="39" xfId="42" applyNumberFormat="1" applyFont="1" applyFill="1" applyBorder="1" applyAlignment="1">
      <alignment/>
    </xf>
    <xf numFmtId="43" fontId="3" fillId="24" borderId="38" xfId="42" applyFont="1" applyFill="1" applyBorder="1" applyAlignment="1">
      <alignment horizontal="center"/>
    </xf>
    <xf numFmtId="9" fontId="3" fillId="24" borderId="38" xfId="42" applyNumberFormat="1" applyFont="1" applyFill="1" applyBorder="1" applyAlignment="1">
      <alignment horizontal="center"/>
    </xf>
    <xf numFmtId="10" fontId="3" fillId="24" borderId="41" xfId="0" applyNumberFormat="1" applyFont="1" applyFill="1" applyBorder="1" applyAlignment="1">
      <alignment horizontal="right"/>
    </xf>
    <xf numFmtId="0" fontId="8" fillId="24" borderId="17" xfId="0" applyFont="1" applyFill="1" applyBorder="1" applyAlignment="1">
      <alignment horizontal="center" vertical="top"/>
    </xf>
    <xf numFmtId="10" fontId="3" fillId="24" borderId="19" xfId="0" applyNumberFormat="1" applyFont="1" applyFill="1" applyBorder="1" applyAlignment="1">
      <alignment horizontal="right"/>
    </xf>
    <xf numFmtId="0" fontId="8" fillId="8" borderId="20" xfId="0" applyFont="1" applyFill="1" applyBorder="1" applyAlignment="1">
      <alignment horizontal="center"/>
    </xf>
    <xf numFmtId="49" fontId="8" fillId="8" borderId="20" xfId="0" applyNumberFormat="1" applyFont="1" applyFill="1" applyBorder="1" applyAlignment="1">
      <alignment/>
    </xf>
    <xf numFmtId="49" fontId="8" fillId="8" borderId="26" xfId="0" applyNumberFormat="1" applyFont="1" applyFill="1" applyBorder="1" applyAlignment="1">
      <alignment/>
    </xf>
    <xf numFmtId="49" fontId="8" fillId="8" borderId="43" xfId="0" applyNumberFormat="1" applyFont="1" applyFill="1" applyBorder="1" applyAlignment="1">
      <alignment/>
    </xf>
    <xf numFmtId="164" fontId="8" fillId="8" borderId="26" xfId="0" applyNumberFormat="1" applyFont="1" applyFill="1" applyBorder="1" applyAlignment="1">
      <alignment horizontal="center"/>
    </xf>
    <xf numFmtId="43" fontId="8" fillId="8" borderId="20" xfId="42" applyNumberFormat="1" applyFont="1" applyFill="1" applyBorder="1" applyAlignment="1">
      <alignment/>
    </xf>
    <xf numFmtId="43" fontId="8" fillId="8" borderId="21" xfId="42" applyFont="1" applyFill="1" applyBorder="1" applyAlignment="1">
      <alignment horizontal="center"/>
    </xf>
    <xf numFmtId="10" fontId="8" fillId="8" borderId="21" xfId="42" applyNumberFormat="1" applyFont="1" applyFill="1" applyBorder="1" applyAlignment="1">
      <alignment horizontal="center"/>
    </xf>
    <xf numFmtId="10" fontId="3" fillId="8" borderId="21" xfId="0" applyNumberFormat="1" applyFont="1" applyFill="1" applyBorder="1" applyAlignment="1">
      <alignment horizontal="right"/>
    </xf>
    <xf numFmtId="0" fontId="8" fillId="8" borderId="38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11" fillId="4" borderId="39" xfId="0" applyFont="1" applyFill="1" applyBorder="1" applyAlignment="1">
      <alignment/>
    </xf>
    <xf numFmtId="164" fontId="9" fillId="4" borderId="39" xfId="42" applyNumberFormat="1" applyFont="1" applyFill="1" applyBorder="1" applyAlignment="1">
      <alignment/>
    </xf>
    <xf numFmtId="10" fontId="9" fillId="4" borderId="39" xfId="42" applyNumberFormat="1" applyFont="1" applyFill="1" applyBorder="1" applyAlignment="1">
      <alignment/>
    </xf>
    <xf numFmtId="164" fontId="9" fillId="4" borderId="38" xfId="42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24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/>
    </xf>
    <xf numFmtId="164" fontId="24" fillId="4" borderId="19" xfId="42" applyNumberFormat="1" applyFont="1" applyFill="1" applyBorder="1" applyAlignment="1">
      <alignment/>
    </xf>
    <xf numFmtId="4" fontId="24" fillId="4" borderId="19" xfId="42" applyNumberFormat="1" applyFont="1" applyFill="1" applyBorder="1" applyAlignment="1">
      <alignment horizontal="right" indent="1"/>
    </xf>
    <xf numFmtId="10" fontId="24" fillId="4" borderId="19" xfId="42" applyNumberFormat="1" applyFont="1" applyFill="1" applyBorder="1" applyAlignment="1">
      <alignment/>
    </xf>
    <xf numFmtId="164" fontId="24" fillId="4" borderId="32" xfId="42" applyNumberFormat="1" applyFont="1" applyFill="1" applyBorder="1" applyAlignment="1">
      <alignment/>
    </xf>
    <xf numFmtId="164" fontId="9" fillId="4" borderId="32" xfId="42" applyNumberFormat="1" applyFont="1" applyFill="1" applyBorder="1" applyAlignment="1">
      <alignment/>
    </xf>
    <xf numFmtId="49" fontId="31" fillId="24" borderId="0" xfId="0" applyNumberFormat="1" applyFont="1" applyFill="1" applyBorder="1" applyAlignment="1">
      <alignment/>
    </xf>
    <xf numFmtId="49" fontId="31" fillId="24" borderId="0" xfId="0" applyNumberFormat="1" applyFont="1" applyFill="1" applyBorder="1" applyAlignment="1">
      <alignment/>
    </xf>
    <xf numFmtId="43" fontId="8" fillId="8" borderId="20" xfId="42" applyFont="1" applyFill="1" applyBorder="1" applyAlignment="1">
      <alignment horizontal="center" wrapText="1"/>
    </xf>
    <xf numFmtId="43" fontId="8" fillId="8" borderId="43" xfId="42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49" fontId="3" fillId="24" borderId="17" xfId="0" applyNumberFormat="1" applyFont="1" applyFill="1" applyBorder="1" applyAlignment="1">
      <alignment wrapText="1"/>
    </xf>
    <xf numFmtId="49" fontId="31" fillId="24" borderId="23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49" fontId="3" fillId="24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24" borderId="22" xfId="0" applyNumberFormat="1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32" xfId="0" applyFont="1" applyFill="1" applyBorder="1" applyAlignment="1">
      <alignment/>
    </xf>
    <xf numFmtId="49" fontId="3" fillId="24" borderId="23" xfId="0" applyNumberFormat="1" applyFont="1" applyFill="1" applyBorder="1" applyAlignment="1">
      <alignment/>
    </xf>
    <xf numFmtId="49" fontId="30" fillId="24" borderId="17" xfId="0" applyNumberFormat="1" applyFont="1" applyFill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23" xfId="0" applyFont="1" applyBorder="1" applyAlignment="1">
      <alignment/>
    </xf>
    <xf numFmtId="49" fontId="3" fillId="26" borderId="39" xfId="0" applyNumberFormat="1" applyFont="1" applyFill="1" applyBorder="1" applyAlignment="1">
      <alignment/>
    </xf>
    <xf numFmtId="0" fontId="3" fillId="24" borderId="40" xfId="0" applyFont="1" applyFill="1" applyBorder="1" applyAlignment="1">
      <alignment/>
    </xf>
    <xf numFmtId="0" fontId="3" fillId="24" borderId="41" xfId="0" applyFont="1" applyFill="1" applyBorder="1" applyAlignment="1">
      <alignment/>
    </xf>
    <xf numFmtId="49" fontId="23" fillId="24" borderId="17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23" xfId="0" applyFont="1" applyFill="1" applyBorder="1" applyAlignment="1">
      <alignment wrapText="1"/>
    </xf>
    <xf numFmtId="49" fontId="23" fillId="24" borderId="22" xfId="0" applyNumberFormat="1" applyFont="1" applyFill="1" applyBorder="1" applyAlignment="1">
      <alignment/>
    </xf>
    <xf numFmtId="0" fontId="3" fillId="24" borderId="17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23" xfId="0" applyFill="1" applyBorder="1" applyAlignment="1">
      <alignment wrapText="1"/>
    </xf>
    <xf numFmtId="0" fontId="0" fillId="24" borderId="17" xfId="0" applyFill="1" applyBorder="1" applyAlignment="1">
      <alignment wrapText="1"/>
    </xf>
    <xf numFmtId="49" fontId="3" fillId="24" borderId="18" xfId="0" applyNumberFormat="1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0" fillId="24" borderId="23" xfId="0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49" fontId="3" fillId="24" borderId="18" xfId="0" applyNumberFormat="1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left" vertical="justify"/>
    </xf>
    <xf numFmtId="49" fontId="3" fillId="24" borderId="23" xfId="0" applyNumberFormat="1" applyFont="1" applyFill="1" applyBorder="1" applyAlignment="1">
      <alignment horizontal="left" vertical="justify"/>
    </xf>
    <xf numFmtId="49" fontId="3" fillId="24" borderId="17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23" xfId="0" applyNumberFormat="1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23" xfId="0" applyFont="1" applyFill="1" applyBorder="1" applyAlignment="1">
      <alignment vertical="top"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8" fillId="24" borderId="23" xfId="0" applyFont="1" applyFill="1" applyBorder="1" applyAlignment="1">
      <alignment wrapText="1"/>
    </xf>
    <xf numFmtId="0" fontId="3" fillId="24" borderId="0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3" fillId="24" borderId="17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0" fontId="8" fillId="24" borderId="17" xfId="0" applyFont="1" applyFill="1" applyBorder="1" applyAlignment="1">
      <alignment vertical="justify"/>
    </xf>
    <xf numFmtId="0" fontId="0" fillId="24" borderId="0" xfId="0" applyFill="1" applyBorder="1" applyAlignment="1">
      <alignment vertical="justify"/>
    </xf>
    <xf numFmtId="0" fontId="0" fillId="24" borderId="23" xfId="0" applyFill="1" applyBorder="1" applyAlignment="1">
      <alignment vertical="justify"/>
    </xf>
    <xf numFmtId="0" fontId="0" fillId="24" borderId="0" xfId="0" applyFont="1" applyFill="1" applyAlignment="1">
      <alignment vertical="top" wrapText="1"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/>
    </xf>
    <xf numFmtId="0" fontId="3" fillId="24" borderId="17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3" xfId="0" applyFont="1" applyFill="1" applyBorder="1" applyAlignment="1">
      <alignment/>
    </xf>
    <xf numFmtId="0" fontId="3" fillId="24" borderId="17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3" fillId="24" borderId="23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49" fontId="8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17" fillId="24" borderId="0" xfId="0" applyFont="1" applyFill="1" applyAlignment="1">
      <alignment/>
    </xf>
    <xf numFmtId="0" fontId="17" fillId="24" borderId="23" xfId="0" applyFont="1" applyFill="1" applyBorder="1" applyAlignment="1">
      <alignment/>
    </xf>
    <xf numFmtId="164" fontId="3" fillId="8" borderId="20" xfId="42" applyNumberFormat="1" applyFont="1" applyFill="1" applyBorder="1" applyAlignment="1">
      <alignment horizontal="center" wrapText="1"/>
    </xf>
    <xf numFmtId="164" fontId="3" fillId="8" borderId="43" xfId="42" applyNumberFormat="1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8" fillId="0" borderId="0" xfId="0" applyFont="1" applyBorder="1" applyAlignment="1">
      <alignment horizontal="left" shrinkToFit="1"/>
    </xf>
    <xf numFmtId="0" fontId="19" fillId="0" borderId="27" xfId="0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43" fontId="8" fillId="14" borderId="38" xfId="42" applyFont="1" applyFill="1" applyBorder="1" applyAlignment="1">
      <alignment horizontal="center" vertical="top" wrapText="1"/>
    </xf>
    <xf numFmtId="0" fontId="0" fillId="14" borderId="19" xfId="0" applyFill="1" applyBorder="1" applyAlignment="1">
      <alignment horizontal="center" vertical="top"/>
    </xf>
    <xf numFmtId="0" fontId="8" fillId="14" borderId="21" xfId="0" applyFont="1" applyFill="1" applyBorder="1" applyAlignment="1">
      <alignment horizontal="center" vertical="top"/>
    </xf>
    <xf numFmtId="0" fontId="3" fillId="14" borderId="21" xfId="0" applyFont="1" applyFill="1" applyBorder="1" applyAlignment="1">
      <alignment horizontal="center"/>
    </xf>
    <xf numFmtId="0" fontId="8" fillId="14" borderId="38" xfId="0" applyFont="1" applyFill="1" applyBorder="1" applyAlignment="1">
      <alignment vertical="top"/>
    </xf>
    <xf numFmtId="0" fontId="0" fillId="14" borderId="19" xfId="0" applyFill="1" applyBorder="1" applyAlignment="1">
      <alignment/>
    </xf>
    <xf numFmtId="0" fontId="8" fillId="14" borderId="38" xfId="0" applyFont="1" applyFill="1" applyBorder="1" applyAlignment="1">
      <alignment horizontal="center" vertical="top"/>
    </xf>
    <xf numFmtId="0" fontId="0" fillId="14" borderId="19" xfId="0" applyFill="1" applyBorder="1" applyAlignment="1">
      <alignment horizontal="center"/>
    </xf>
    <xf numFmtId="164" fontId="8" fillId="14" borderId="38" xfId="42" applyNumberFormat="1" applyFont="1" applyFill="1" applyBorder="1" applyAlignment="1">
      <alignment horizontal="center" vertical="top" wrapText="1"/>
    </xf>
    <xf numFmtId="2" fontId="8" fillId="14" borderId="38" xfId="0" applyNumberFormat="1" applyFont="1" applyFill="1" applyBorder="1" applyAlignment="1">
      <alignment horizontal="center" vertical="top" wrapText="1"/>
    </xf>
    <xf numFmtId="0" fontId="8" fillId="14" borderId="38" xfId="0" applyFont="1" applyFill="1" applyBorder="1" applyAlignment="1">
      <alignment horizontal="center" vertical="top" wrapText="1"/>
    </xf>
    <xf numFmtId="0" fontId="0" fillId="14" borderId="19" xfId="0" applyFill="1" applyBorder="1" applyAlignment="1">
      <alignment wrapText="1"/>
    </xf>
    <xf numFmtId="43" fontId="35" fillId="8" borderId="21" xfId="42" applyFont="1" applyFill="1" applyBorder="1" applyAlignment="1">
      <alignment horizontal="center" wrapText="1"/>
    </xf>
    <xf numFmtId="164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5" fillId="8" borderId="21" xfId="0" applyFont="1" applyFill="1" applyBorder="1" applyAlignment="1">
      <alignment horizontal="center"/>
    </xf>
    <xf numFmtId="0" fontId="25" fillId="8" borderId="21" xfId="0" applyFont="1" applyFill="1" applyBorder="1" applyAlignment="1">
      <alignment horizontal="center" wrapText="1"/>
    </xf>
    <xf numFmtId="0" fontId="35" fillId="8" borderId="21" xfId="0" applyFont="1" applyFill="1" applyBorder="1" applyAlignment="1">
      <alignment horizontal="center" wrapText="1"/>
    </xf>
    <xf numFmtId="43" fontId="25" fillId="8" borderId="21" xfId="42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351" customWidth="1"/>
    <col min="2" max="2" width="12.7109375" style="0" customWidth="1"/>
    <col min="3" max="3" width="44.57421875" style="0" customWidth="1"/>
    <col min="4" max="4" width="17.28125" style="0" customWidth="1"/>
    <col min="5" max="6" width="20.140625" style="0" bestFit="1" customWidth="1"/>
    <col min="7" max="7" width="12.7109375" style="0" bestFit="1" customWidth="1"/>
    <col min="8" max="8" width="13.7109375" style="0" customWidth="1"/>
    <col min="9" max="9" width="13.8515625" style="0" bestFit="1" customWidth="1"/>
  </cols>
  <sheetData>
    <row r="1" ht="15">
      <c r="G1" s="1" t="s">
        <v>0</v>
      </c>
    </row>
    <row r="2" spans="2:8" ht="15">
      <c r="B2" s="93"/>
      <c r="C2" s="93"/>
      <c r="D2" s="93"/>
      <c r="E2" s="93"/>
      <c r="F2" s="113"/>
      <c r="G2" s="1" t="s">
        <v>305</v>
      </c>
      <c r="H2" s="121"/>
    </row>
    <row r="3" spans="2:8" ht="15">
      <c r="B3" s="499" t="s">
        <v>321</v>
      </c>
      <c r="C3" s="500"/>
      <c r="D3" s="500"/>
      <c r="E3" s="500"/>
      <c r="F3" s="111"/>
      <c r="G3" s="123" t="s">
        <v>217</v>
      </c>
      <c r="H3" s="111"/>
    </row>
    <row r="4" spans="1:8" s="21" customFormat="1" ht="19.5" customHeight="1">
      <c r="A4" s="352"/>
      <c r="B4" s="501"/>
      <c r="C4" s="501"/>
      <c r="D4" s="501"/>
      <c r="E4" s="501"/>
      <c r="F4" s="112"/>
      <c r="G4" s="123" t="s">
        <v>306</v>
      </c>
      <c r="H4" s="112"/>
    </row>
    <row r="5" spans="1:8" s="22" customFormat="1" ht="48" thickBot="1">
      <c r="A5" s="367" t="s">
        <v>309</v>
      </c>
      <c r="B5" s="368" t="s">
        <v>1</v>
      </c>
      <c r="C5" s="369" t="s">
        <v>2</v>
      </c>
      <c r="D5" s="370" t="s">
        <v>234</v>
      </c>
      <c r="E5" s="370" t="s">
        <v>235</v>
      </c>
      <c r="F5" s="370" t="s">
        <v>236</v>
      </c>
      <c r="G5" s="370" t="s">
        <v>85</v>
      </c>
      <c r="H5" s="370" t="s">
        <v>86</v>
      </c>
    </row>
    <row r="6" spans="1:8" s="27" customFormat="1" ht="12.75">
      <c r="A6" s="356" t="s">
        <v>5</v>
      </c>
      <c r="B6" s="354" t="s">
        <v>6</v>
      </c>
      <c r="C6" s="353" t="s">
        <v>7</v>
      </c>
      <c r="D6" s="353" t="s">
        <v>8</v>
      </c>
      <c r="E6" s="353" t="s">
        <v>9</v>
      </c>
      <c r="F6" s="353" t="s">
        <v>10</v>
      </c>
      <c r="G6" s="353" t="s">
        <v>134</v>
      </c>
      <c r="H6" s="353" t="s">
        <v>310</v>
      </c>
    </row>
    <row r="7" spans="1:8" ht="15.75">
      <c r="A7" s="357">
        <v>1</v>
      </c>
      <c r="B7" s="360" t="s">
        <v>313</v>
      </c>
      <c r="C7" s="359" t="s">
        <v>12</v>
      </c>
      <c r="D7" s="361">
        <v>8197000</v>
      </c>
      <c r="E7" s="362">
        <v>2050615.71</v>
      </c>
      <c r="F7" s="363">
        <v>2009590.68</v>
      </c>
      <c r="G7" s="364">
        <f>F7/E7</f>
        <v>0.9799937990331694</v>
      </c>
      <c r="H7" s="364">
        <f>F7/F24</f>
        <v>0.052585198156150405</v>
      </c>
    </row>
    <row r="8" spans="1:8" ht="15.75">
      <c r="A8" s="357">
        <v>2</v>
      </c>
      <c r="B8" s="360" t="s">
        <v>312</v>
      </c>
      <c r="C8" s="359" t="s">
        <v>14</v>
      </c>
      <c r="D8" s="361">
        <v>3200</v>
      </c>
      <c r="E8" s="362">
        <v>3200</v>
      </c>
      <c r="F8" s="363">
        <v>4052.06</v>
      </c>
      <c r="G8" s="364">
        <f aca="true" t="shared" si="0" ref="G8:G24">F8/E8</f>
        <v>1.26626875</v>
      </c>
      <c r="H8" s="364">
        <f>F8/F24</f>
        <v>0.00010603073559268836</v>
      </c>
    </row>
    <row r="9" spans="1:8" ht="31.5">
      <c r="A9" s="357">
        <v>3</v>
      </c>
      <c r="B9" s="360" t="s">
        <v>311</v>
      </c>
      <c r="C9" s="365" t="s">
        <v>130</v>
      </c>
      <c r="D9" s="361">
        <v>0</v>
      </c>
      <c r="E9" s="362">
        <v>374865.48</v>
      </c>
      <c r="F9" s="363">
        <v>0</v>
      </c>
      <c r="G9" s="364">
        <f t="shared" si="0"/>
        <v>0</v>
      </c>
      <c r="H9" s="364">
        <v>0</v>
      </c>
    </row>
    <row r="10" spans="1:8" ht="15.75">
      <c r="A10" s="357">
        <v>4</v>
      </c>
      <c r="B10" s="361">
        <v>600</v>
      </c>
      <c r="C10" s="359" t="s">
        <v>15</v>
      </c>
      <c r="D10" s="361">
        <v>1775000</v>
      </c>
      <c r="E10" s="362">
        <v>404386</v>
      </c>
      <c r="F10" s="363">
        <v>404586</v>
      </c>
      <c r="G10" s="364">
        <f t="shared" si="0"/>
        <v>1.0004945769635942</v>
      </c>
      <c r="H10" s="364">
        <f>F10/F24</f>
        <v>0.010586849945584077</v>
      </c>
    </row>
    <row r="11" spans="1:9" ht="15.75">
      <c r="A11" s="357">
        <v>5</v>
      </c>
      <c r="B11" s="366">
        <v>700</v>
      </c>
      <c r="C11" s="359" t="s">
        <v>16</v>
      </c>
      <c r="D11" s="361">
        <v>3617306</v>
      </c>
      <c r="E11" s="362">
        <v>3445134</v>
      </c>
      <c r="F11" s="363">
        <v>2666198.57</v>
      </c>
      <c r="G11" s="364">
        <f t="shared" si="0"/>
        <v>0.7739027190234109</v>
      </c>
      <c r="H11" s="364">
        <f>F11/F24</f>
        <v>0.06976673484925539</v>
      </c>
      <c r="I11" s="2"/>
    </row>
    <row r="12" spans="1:8" ht="15.75">
      <c r="A12" s="357">
        <v>6</v>
      </c>
      <c r="B12" s="366">
        <v>750</v>
      </c>
      <c r="C12" s="359" t="s">
        <v>17</v>
      </c>
      <c r="D12" s="361">
        <v>129027</v>
      </c>
      <c r="E12" s="362">
        <v>208123</v>
      </c>
      <c r="F12" s="363">
        <v>219631.95</v>
      </c>
      <c r="G12" s="364">
        <f t="shared" si="0"/>
        <v>1.0552987896580388</v>
      </c>
      <c r="H12" s="364">
        <f>F12/F24</f>
        <v>0.00574713533811359</v>
      </c>
    </row>
    <row r="13" spans="1:8" ht="31.5">
      <c r="A13" s="357">
        <v>7</v>
      </c>
      <c r="B13" s="366">
        <v>751</v>
      </c>
      <c r="C13" s="365" t="s">
        <v>314</v>
      </c>
      <c r="D13" s="361">
        <v>2576</v>
      </c>
      <c r="E13" s="362">
        <v>2300</v>
      </c>
      <c r="F13" s="363">
        <v>2300</v>
      </c>
      <c r="G13" s="364">
        <f>F13/E13</f>
        <v>1</v>
      </c>
      <c r="H13" s="364">
        <f>F13/F24</f>
        <v>6.018437334668865E-05</v>
      </c>
    </row>
    <row r="14" spans="1:8" ht="15.75">
      <c r="A14" s="357">
        <v>8</v>
      </c>
      <c r="B14" s="366">
        <v>752</v>
      </c>
      <c r="C14" s="359" t="s">
        <v>18</v>
      </c>
      <c r="D14" s="361">
        <v>750</v>
      </c>
      <c r="E14" s="362">
        <v>750</v>
      </c>
      <c r="F14" s="363">
        <v>750</v>
      </c>
      <c r="G14" s="364">
        <f t="shared" si="0"/>
        <v>1</v>
      </c>
      <c r="H14" s="364">
        <f>F14/F24</f>
        <v>1.962533913478978E-05</v>
      </c>
    </row>
    <row r="15" spans="1:8" ht="31.5">
      <c r="A15" s="357">
        <v>9</v>
      </c>
      <c r="B15" s="366">
        <v>754</v>
      </c>
      <c r="C15" s="365" t="s">
        <v>315</v>
      </c>
      <c r="D15" s="361">
        <v>1000</v>
      </c>
      <c r="E15" s="362">
        <v>1000</v>
      </c>
      <c r="F15" s="363">
        <v>1000</v>
      </c>
      <c r="G15" s="364">
        <f>F15/E15</f>
        <v>1</v>
      </c>
      <c r="H15" s="364">
        <f>F15/F24</f>
        <v>2.616711884638637E-05</v>
      </c>
    </row>
    <row r="16" spans="1:8" ht="62.25" customHeight="1">
      <c r="A16" s="357">
        <v>10</v>
      </c>
      <c r="B16" s="366">
        <v>756</v>
      </c>
      <c r="C16" s="365" t="s">
        <v>316</v>
      </c>
      <c r="D16" s="361">
        <v>13208828</v>
      </c>
      <c r="E16" s="362">
        <v>13671449</v>
      </c>
      <c r="F16" s="363">
        <v>13895719.29</v>
      </c>
      <c r="G16" s="364">
        <f>F16/E16</f>
        <v>1.0164042809215028</v>
      </c>
      <c r="H16" s="364">
        <f>F16/F24</f>
        <v>0.36361093811745365</v>
      </c>
    </row>
    <row r="17" spans="1:8" ht="15.75">
      <c r="A17" s="357">
        <v>11</v>
      </c>
      <c r="B17" s="366">
        <v>758</v>
      </c>
      <c r="C17" s="359" t="s">
        <v>19</v>
      </c>
      <c r="D17" s="361">
        <v>11643828</v>
      </c>
      <c r="E17" s="362">
        <v>12423057</v>
      </c>
      <c r="F17" s="363">
        <v>12423057</v>
      </c>
      <c r="G17" s="364">
        <f t="shared" si="0"/>
        <v>1</v>
      </c>
      <c r="H17" s="364">
        <f>F17/F24</f>
        <v>0.32507560895443216</v>
      </c>
    </row>
    <row r="18" spans="1:8" ht="15.75">
      <c r="A18" s="357">
        <v>12</v>
      </c>
      <c r="B18" s="366">
        <v>801</v>
      </c>
      <c r="C18" s="359" t="s">
        <v>20</v>
      </c>
      <c r="D18" s="361">
        <v>567711</v>
      </c>
      <c r="E18" s="362">
        <v>1910925.06</v>
      </c>
      <c r="F18" s="363">
        <v>1875024.69</v>
      </c>
      <c r="G18" s="364">
        <f t="shared" si="0"/>
        <v>0.9812130937254022</v>
      </c>
      <c r="H18" s="364">
        <f>F18/F24</f>
        <v>0.049063993903138765</v>
      </c>
    </row>
    <row r="19" spans="1:8" ht="15.75">
      <c r="A19" s="357">
        <v>13</v>
      </c>
      <c r="B19" s="366">
        <v>852</v>
      </c>
      <c r="C19" s="359" t="s">
        <v>21</v>
      </c>
      <c r="D19" s="361">
        <v>4690771</v>
      </c>
      <c r="E19" s="362">
        <v>4435914</v>
      </c>
      <c r="F19" s="363">
        <v>4371886.73</v>
      </c>
      <c r="G19" s="364">
        <f t="shared" si="0"/>
        <v>0.9855661606604638</v>
      </c>
      <c r="H19" s="364">
        <f>F19/F24</f>
        <v>0.1143996796468495</v>
      </c>
    </row>
    <row r="20" spans="1:8" ht="15.75">
      <c r="A20" s="357">
        <v>14</v>
      </c>
      <c r="B20" s="366">
        <v>854</v>
      </c>
      <c r="C20" s="359" t="s">
        <v>22</v>
      </c>
      <c r="D20" s="361">
        <v>0</v>
      </c>
      <c r="E20" s="362">
        <v>382710.16</v>
      </c>
      <c r="F20" s="363">
        <v>306517.9</v>
      </c>
      <c r="G20" s="364">
        <f t="shared" si="0"/>
        <v>0.800913934451074</v>
      </c>
      <c r="H20" s="364">
        <f>F20/F24</f>
        <v>0.008020690317844774</v>
      </c>
    </row>
    <row r="21" spans="1:8" ht="15.75">
      <c r="A21" s="357">
        <v>15</v>
      </c>
      <c r="B21" s="366">
        <v>900</v>
      </c>
      <c r="C21" s="359" t="s">
        <v>23</v>
      </c>
      <c r="D21" s="361">
        <v>3000</v>
      </c>
      <c r="E21" s="362">
        <v>17586</v>
      </c>
      <c r="F21" s="363">
        <v>10585.22</v>
      </c>
      <c r="G21" s="364">
        <f t="shared" si="0"/>
        <v>0.6019117479813487</v>
      </c>
      <c r="H21" s="364">
        <f>F21/F24</f>
        <v>0.0002769847097551459</v>
      </c>
    </row>
    <row r="22" spans="1:8" ht="15.75">
      <c r="A22" s="357">
        <v>16</v>
      </c>
      <c r="B22" s="366">
        <v>921</v>
      </c>
      <c r="C22" s="359" t="s">
        <v>24</v>
      </c>
      <c r="D22" s="361">
        <v>0</v>
      </c>
      <c r="E22" s="362">
        <v>37000</v>
      </c>
      <c r="F22" s="363">
        <v>25000.02</v>
      </c>
      <c r="G22" s="364">
        <f t="shared" si="0"/>
        <v>0.6756762162162162</v>
      </c>
      <c r="H22" s="364">
        <f>F22/F24</f>
        <v>0.0006541784945020363</v>
      </c>
    </row>
    <row r="23" spans="1:8" ht="15.75">
      <c r="A23" s="357">
        <v>17</v>
      </c>
      <c r="B23" s="366">
        <v>926</v>
      </c>
      <c r="C23" s="359" t="s">
        <v>317</v>
      </c>
      <c r="D23" s="361">
        <v>0</v>
      </c>
      <c r="E23" s="362"/>
      <c r="F23" s="363">
        <v>0</v>
      </c>
      <c r="G23" s="364"/>
      <c r="H23" s="364"/>
    </row>
    <row r="24" spans="1:8" ht="17.25" thickBot="1">
      <c r="A24" s="358"/>
      <c r="B24" s="355"/>
      <c r="C24" s="3" t="s">
        <v>26</v>
      </c>
      <c r="D24" s="4">
        <f>SUM(D7:D23)</f>
        <v>43839997</v>
      </c>
      <c r="E24" s="265">
        <f>SUM(E7:E23)</f>
        <v>39369015.41</v>
      </c>
      <c r="F24" s="114">
        <f>SUM(F7:F23)</f>
        <v>38215900.11</v>
      </c>
      <c r="G24" s="5">
        <f t="shared" si="0"/>
        <v>0.970710080300685</v>
      </c>
      <c r="H24" s="5">
        <f>SUM(H7:H23)</f>
        <v>1</v>
      </c>
    </row>
    <row r="25" spans="5:6" ht="14.25">
      <c r="E25" s="266"/>
      <c r="F25" s="6"/>
    </row>
    <row r="26" spans="5:6" ht="15">
      <c r="E26" s="267"/>
      <c r="F26" s="7"/>
    </row>
    <row r="27" spans="5:6" ht="15">
      <c r="E27" s="267"/>
      <c r="F27" s="7"/>
    </row>
    <row r="28" spans="5:6" ht="15">
      <c r="E28" s="267"/>
      <c r="F28" s="7"/>
    </row>
    <row r="29" spans="5:6" ht="15">
      <c r="E29" s="267"/>
      <c r="F29" s="7"/>
    </row>
    <row r="30" spans="5:6" ht="15">
      <c r="E30" s="267"/>
      <c r="F30" s="7"/>
    </row>
    <row r="31" spans="5:6" ht="15">
      <c r="E31" s="267"/>
      <c r="F31" s="7"/>
    </row>
    <row r="32" spans="5:6" ht="15">
      <c r="E32" s="267"/>
      <c r="F32" s="7"/>
    </row>
    <row r="33" spans="5:6" ht="15">
      <c r="E33" s="267"/>
      <c r="F33" s="7"/>
    </row>
    <row r="34" ht="12.75">
      <c r="E34" s="268"/>
    </row>
    <row r="35" ht="12.75">
      <c r="E35" s="268"/>
    </row>
    <row r="36" ht="12.75">
      <c r="E36" s="268"/>
    </row>
    <row r="37" ht="12.75">
      <c r="E37" s="268"/>
    </row>
    <row r="38" ht="12.75">
      <c r="E38" s="268"/>
    </row>
    <row r="39" ht="12.75">
      <c r="E39" s="268"/>
    </row>
    <row r="40" ht="12.75">
      <c r="E40" s="268"/>
    </row>
    <row r="41" ht="12.75">
      <c r="E41" s="268"/>
    </row>
    <row r="42" ht="12.75">
      <c r="E42" s="268"/>
    </row>
    <row r="43" ht="12.75">
      <c r="E43" s="268"/>
    </row>
    <row r="44" ht="12.75">
      <c r="E44" s="268"/>
    </row>
    <row r="45" ht="12.75">
      <c r="E45" s="268"/>
    </row>
    <row r="46" ht="12.75">
      <c r="E46" s="268"/>
    </row>
    <row r="47" ht="12.75">
      <c r="E47" s="268"/>
    </row>
    <row r="48" ht="12.75">
      <c r="E48" s="268"/>
    </row>
    <row r="49" ht="12.75">
      <c r="E49" s="268"/>
    </row>
  </sheetData>
  <sheetProtection/>
  <mergeCells count="1">
    <mergeCell ref="B3:E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B11" sqref="B11:D11"/>
    </sheetView>
  </sheetViews>
  <sheetFormatPr defaultColWidth="9.140625" defaultRowHeight="12.75"/>
  <cols>
    <col min="4" max="4" width="23.7109375" style="0" customWidth="1"/>
    <col min="5" max="5" width="2.57421875" style="0" hidden="1" customWidth="1"/>
    <col min="6" max="7" width="19.140625" style="0" bestFit="1" customWidth="1"/>
    <col min="8" max="8" width="18.7109375" style="0" customWidth="1"/>
    <col min="9" max="9" width="18.7109375" style="0" bestFit="1" customWidth="1"/>
    <col min="10" max="10" width="12.28125" style="0" customWidth="1"/>
    <col min="11" max="11" width="12.7109375" style="0" customWidth="1"/>
  </cols>
  <sheetData>
    <row r="1" ht="15">
      <c r="J1" s="1" t="s">
        <v>214</v>
      </c>
    </row>
    <row r="2" ht="15">
      <c r="J2" s="1" t="s">
        <v>307</v>
      </c>
    </row>
    <row r="3" spans="1:11" ht="15.75">
      <c r="A3" s="8"/>
      <c r="B3" s="227"/>
      <c r="C3" s="227"/>
      <c r="D3" s="227"/>
      <c r="E3" s="9"/>
      <c r="F3" s="226"/>
      <c r="G3" s="258"/>
      <c r="H3" s="258"/>
      <c r="I3" s="258"/>
      <c r="J3" s="122" t="s">
        <v>217</v>
      </c>
      <c r="K3" s="113"/>
    </row>
    <row r="4" spans="1:11" ht="15.75">
      <c r="A4" s="8"/>
      <c r="B4" s="227"/>
      <c r="C4" s="227"/>
      <c r="D4" s="227"/>
      <c r="E4" s="9"/>
      <c r="F4" s="226"/>
      <c r="G4" s="259"/>
      <c r="H4" s="259"/>
      <c r="I4" s="259"/>
      <c r="J4" s="122" t="s">
        <v>306</v>
      </c>
      <c r="K4" s="113"/>
    </row>
    <row r="5" spans="1:11" ht="16.5" customHeight="1" thickBot="1">
      <c r="A5" s="512" t="s">
        <v>303</v>
      </c>
      <c r="B5" s="513"/>
      <c r="C5" s="513"/>
      <c r="D5" s="513"/>
      <c r="E5" s="513"/>
      <c r="F5" s="513"/>
      <c r="G5" s="513"/>
      <c r="H5" s="436"/>
      <c r="I5" s="436"/>
      <c r="J5" s="502"/>
      <c r="K5" s="503"/>
    </row>
    <row r="6" spans="1:11" s="437" customFormat="1" ht="78.75">
      <c r="A6" s="475" t="s">
        <v>27</v>
      </c>
      <c r="B6" s="438" t="s">
        <v>28</v>
      </c>
      <c r="C6" s="439"/>
      <c r="D6" s="440"/>
      <c r="E6" s="441" t="s">
        <v>87</v>
      </c>
      <c r="F6" s="442" t="s">
        <v>3</v>
      </c>
      <c r="G6" s="443" t="s">
        <v>104</v>
      </c>
      <c r="H6" s="495" t="s">
        <v>290</v>
      </c>
      <c r="I6" s="496"/>
      <c r="J6" s="444" t="s">
        <v>231</v>
      </c>
      <c r="K6" s="445" t="s">
        <v>112</v>
      </c>
    </row>
    <row r="7" spans="1:11" ht="16.5" thickBot="1">
      <c r="A7" s="31">
        <v>1</v>
      </c>
      <c r="B7" s="29"/>
      <c r="C7" s="260">
        <v>2</v>
      </c>
      <c r="D7" s="30"/>
      <c r="E7" s="31">
        <v>3</v>
      </c>
      <c r="F7" s="32">
        <v>3</v>
      </c>
      <c r="G7" s="31">
        <v>4</v>
      </c>
      <c r="H7" s="279" t="s">
        <v>291</v>
      </c>
      <c r="I7" s="279" t="s">
        <v>292</v>
      </c>
      <c r="J7" s="33" t="s">
        <v>88</v>
      </c>
      <c r="K7" s="446" t="s">
        <v>89</v>
      </c>
    </row>
    <row r="8" spans="1:11" ht="16.5" thickTop="1">
      <c r="A8" s="476" t="s">
        <v>29</v>
      </c>
      <c r="B8" s="228" t="s">
        <v>129</v>
      </c>
      <c r="C8" s="434"/>
      <c r="D8" s="435"/>
      <c r="E8" s="229">
        <f>SUM(E9:E18)</f>
        <v>21828625</v>
      </c>
      <c r="F8" s="281">
        <f>SUM(F9:F18)</f>
        <v>20507509.7</v>
      </c>
      <c r="G8" s="94">
        <f>SUM(G9:G18)</f>
        <v>19538385.94</v>
      </c>
      <c r="H8" s="348">
        <f>SUM(H9:H18)</f>
        <v>15162860.100000001</v>
      </c>
      <c r="I8" s="280">
        <f>SUM(I9:I18)</f>
        <v>4375525.84</v>
      </c>
      <c r="J8" s="230">
        <f>G8/F8</f>
        <v>0.952742981757556</v>
      </c>
      <c r="K8" s="447">
        <f>G8/G36</f>
        <v>0.5112632669585445</v>
      </c>
    </row>
    <row r="9" spans="1:11" ht="15.75">
      <c r="A9" s="451"/>
      <c r="B9" s="511" t="s">
        <v>100</v>
      </c>
      <c r="C9" s="506"/>
      <c r="D9" s="517"/>
      <c r="E9" s="231">
        <v>6612046</v>
      </c>
      <c r="F9" s="231">
        <v>8004418</v>
      </c>
      <c r="G9" s="234">
        <v>7773976.05</v>
      </c>
      <c r="H9" s="251">
        <v>7773976.05</v>
      </c>
      <c r="I9" s="232">
        <v>0</v>
      </c>
      <c r="J9" s="233">
        <f>G9/F9</f>
        <v>0.9712106551656847</v>
      </c>
      <c r="K9" s="449">
        <f>G9/G36</f>
        <v>0.20342255520931127</v>
      </c>
    </row>
    <row r="10" spans="1:11" ht="15.75" customHeight="1">
      <c r="A10" s="451"/>
      <c r="B10" s="504" t="s">
        <v>101</v>
      </c>
      <c r="C10" s="506"/>
      <c r="D10" s="435"/>
      <c r="E10" s="231">
        <v>522000</v>
      </c>
      <c r="F10" s="231">
        <v>599211</v>
      </c>
      <c r="G10" s="234">
        <v>611832.02</v>
      </c>
      <c r="H10" s="251">
        <v>611832.02</v>
      </c>
      <c r="I10" s="234"/>
      <c r="J10" s="233">
        <f aca="true" t="shared" si="0" ref="J10:J18">G10/F10</f>
        <v>1.0210627308243674</v>
      </c>
      <c r="K10" s="449">
        <f>G10/G36</f>
        <v>0.016009881181364646</v>
      </c>
    </row>
    <row r="11" spans="1:11" ht="60.75" customHeight="1">
      <c r="A11" s="451"/>
      <c r="B11" s="504" t="s">
        <v>322</v>
      </c>
      <c r="C11" s="509"/>
      <c r="D11" s="510"/>
      <c r="E11" s="231">
        <v>67781</v>
      </c>
      <c r="F11" s="231">
        <v>89456</v>
      </c>
      <c r="G11" s="234">
        <v>94860.59</v>
      </c>
      <c r="H11" s="251">
        <v>94685.46</v>
      </c>
      <c r="I11" s="234">
        <v>175.13</v>
      </c>
      <c r="J11" s="233">
        <f>G11/F11</f>
        <v>1.0604161822571991</v>
      </c>
      <c r="K11" s="449">
        <f>G11/G36</f>
        <v>0.0024822283323683303</v>
      </c>
    </row>
    <row r="12" spans="1:11" ht="30" customHeight="1">
      <c r="A12" s="451"/>
      <c r="B12" s="504" t="s">
        <v>222</v>
      </c>
      <c r="C12" s="507"/>
      <c r="D12" s="508"/>
      <c r="E12" s="231">
        <v>4159296</v>
      </c>
      <c r="F12" s="231">
        <v>4917350</v>
      </c>
      <c r="G12" s="234">
        <v>5343525.09</v>
      </c>
      <c r="H12" s="251">
        <f>G12</f>
        <v>5343525.09</v>
      </c>
      <c r="I12" s="232">
        <v>0</v>
      </c>
      <c r="J12" s="233">
        <f t="shared" si="0"/>
        <v>1.0866676339898522</v>
      </c>
      <c r="K12" s="449">
        <f>G12/G36</f>
        <v>0.13982465608867742</v>
      </c>
    </row>
    <row r="13" spans="1:11" ht="13.5" customHeight="1">
      <c r="A13" s="450"/>
      <c r="B13" s="235" t="s">
        <v>223</v>
      </c>
      <c r="C13" s="434"/>
      <c r="D13" s="435"/>
      <c r="E13" s="231">
        <v>1866200</v>
      </c>
      <c r="F13" s="236">
        <v>3854073.48</v>
      </c>
      <c r="G13" s="234">
        <v>2752251.67</v>
      </c>
      <c r="H13" s="251">
        <v>825915.93</v>
      </c>
      <c r="I13" s="234">
        <v>1926335.74</v>
      </c>
      <c r="J13" s="233">
        <f t="shared" si="0"/>
        <v>0.7141149965827844</v>
      </c>
      <c r="K13" s="449">
        <f>G13/G36</f>
        <v>0.07201849654405536</v>
      </c>
    </row>
    <row r="14" spans="1:11" ht="18" customHeight="1">
      <c r="A14" s="451"/>
      <c r="B14" s="235" t="s">
        <v>224</v>
      </c>
      <c r="C14" s="434"/>
      <c r="D14" s="435"/>
      <c r="E14" s="231">
        <v>57921</v>
      </c>
      <c r="F14" s="231">
        <v>114886</v>
      </c>
      <c r="G14" s="234">
        <v>124708.29</v>
      </c>
      <c r="H14" s="251">
        <v>124708.29</v>
      </c>
      <c r="I14" s="232">
        <v>0</v>
      </c>
      <c r="J14" s="233">
        <f t="shared" si="0"/>
        <v>1.0854959699180056</v>
      </c>
      <c r="K14" s="449">
        <f>G14/G36</f>
        <v>0.003263256645559617</v>
      </c>
    </row>
    <row r="15" spans="1:11" ht="18" customHeight="1">
      <c r="A15" s="451"/>
      <c r="B15" s="235" t="s">
        <v>98</v>
      </c>
      <c r="C15" s="434"/>
      <c r="D15" s="435"/>
      <c r="E15" s="231">
        <v>7994891</v>
      </c>
      <c r="F15" s="231">
        <v>316770</v>
      </c>
      <c r="G15" s="232">
        <v>316769.85</v>
      </c>
      <c r="H15" s="232">
        <v>0</v>
      </c>
      <c r="I15" s="232">
        <v>316769.85</v>
      </c>
      <c r="J15" s="233">
        <f t="shared" si="0"/>
        <v>0.9999995264703097</v>
      </c>
      <c r="K15" s="449">
        <f>G15/G36</f>
        <v>0.008288954311901983</v>
      </c>
    </row>
    <row r="16" spans="1:11" ht="31.5" customHeight="1">
      <c r="A16" s="451"/>
      <c r="B16" s="504" t="s">
        <v>232</v>
      </c>
      <c r="C16" s="497"/>
      <c r="D16" s="498"/>
      <c r="E16" s="231">
        <v>395000</v>
      </c>
      <c r="F16" s="237">
        <v>2103991.16</v>
      </c>
      <c r="G16" s="232">
        <v>2085093.62</v>
      </c>
      <c r="H16" s="232">
        <v>0</v>
      </c>
      <c r="I16" s="232">
        <v>2085093.62</v>
      </c>
      <c r="J16" s="233">
        <f t="shared" si="0"/>
        <v>0.9910182417306354</v>
      </c>
      <c r="K16" s="449">
        <f>G16/G36</f>
        <v>0.054560892560381984</v>
      </c>
    </row>
    <row r="17" spans="1:11" ht="46.5" customHeight="1">
      <c r="A17" s="451"/>
      <c r="B17" s="504" t="s">
        <v>225</v>
      </c>
      <c r="C17" s="497"/>
      <c r="D17" s="498"/>
      <c r="E17" s="231">
        <v>7050</v>
      </c>
      <c r="F17" s="237">
        <v>5250</v>
      </c>
      <c r="G17" s="232">
        <v>18262.21</v>
      </c>
      <c r="H17" s="232">
        <v>18262.21</v>
      </c>
      <c r="I17" s="232">
        <v>0</v>
      </c>
      <c r="J17" s="233">
        <f t="shared" si="0"/>
        <v>3.4785161904761903</v>
      </c>
      <c r="K17" s="449">
        <f>G17/G36</f>
        <v>0.00047786941946766564</v>
      </c>
    </row>
    <row r="18" spans="1:11" ht="15.75">
      <c r="A18" s="450"/>
      <c r="B18" s="493" t="s">
        <v>226</v>
      </c>
      <c r="C18" s="494"/>
      <c r="D18" s="505"/>
      <c r="E18" s="238">
        <f>SUM(E19:E21)</f>
        <v>146440</v>
      </c>
      <c r="F18" s="237">
        <f>SUM(F19:F25)</f>
        <v>502104.06</v>
      </c>
      <c r="G18" s="232">
        <f>SUM(G19:G25)</f>
        <v>417106.55000000005</v>
      </c>
      <c r="H18" s="232">
        <f>SUM(H19:H25)</f>
        <v>369955.05000000005</v>
      </c>
      <c r="I18" s="232">
        <f>SUM(I19:I25)</f>
        <v>47151.5</v>
      </c>
      <c r="J18" s="233">
        <f t="shared" si="0"/>
        <v>0.8307173417398777</v>
      </c>
      <c r="K18" s="449">
        <f>G18/G36</f>
        <v>0.0109144766654562</v>
      </c>
    </row>
    <row r="19" spans="1:11" ht="12.75">
      <c r="A19" s="452"/>
      <c r="B19" s="239" t="s">
        <v>113</v>
      </c>
      <c r="C19" s="240"/>
      <c r="D19" s="241"/>
      <c r="E19" s="242">
        <v>50000</v>
      </c>
      <c r="F19" s="243">
        <v>70000</v>
      </c>
      <c r="G19" s="244">
        <v>22151.5</v>
      </c>
      <c r="H19" s="244">
        <v>0</v>
      </c>
      <c r="I19" s="244">
        <v>22151.5</v>
      </c>
      <c r="J19" s="245">
        <f aca="true" t="shared" si="1" ref="J19:J28">G19/F19</f>
        <v>0.31645</v>
      </c>
      <c r="K19" s="453">
        <f>G19/G36</f>
        <v>0.0005796409331257277</v>
      </c>
    </row>
    <row r="20" spans="1:11" ht="12.75">
      <c r="A20" s="452"/>
      <c r="B20" s="239" t="s">
        <v>99</v>
      </c>
      <c r="C20" s="240"/>
      <c r="D20" s="241"/>
      <c r="E20" s="242">
        <v>96440</v>
      </c>
      <c r="F20" s="243">
        <v>96440</v>
      </c>
      <c r="G20" s="244">
        <v>95655</v>
      </c>
      <c r="H20" s="244">
        <v>95655</v>
      </c>
      <c r="I20" s="244"/>
      <c r="J20" s="245">
        <f t="shared" si="1"/>
        <v>0.991860223973455</v>
      </c>
      <c r="K20" s="453">
        <f>G20/G36</f>
        <v>0.0025030157532510886</v>
      </c>
    </row>
    <row r="21" spans="1:11" ht="11.25" customHeight="1">
      <c r="A21" s="477"/>
      <c r="B21" s="246" t="s">
        <v>227</v>
      </c>
      <c r="C21" s="247"/>
      <c r="D21" s="248"/>
      <c r="E21" s="249"/>
      <c r="F21" s="250">
        <v>5230</v>
      </c>
      <c r="G21" s="244">
        <v>5230</v>
      </c>
      <c r="H21" s="244">
        <v>5230</v>
      </c>
      <c r="I21" s="244">
        <v>0</v>
      </c>
      <c r="J21" s="245">
        <f t="shared" si="1"/>
        <v>1</v>
      </c>
      <c r="K21" s="453">
        <f>G21/G36</f>
        <v>0.00013685403156660073</v>
      </c>
    </row>
    <row r="22" spans="1:11" ht="36" customHeight="1">
      <c r="A22" s="477"/>
      <c r="B22" s="518" t="s">
        <v>233</v>
      </c>
      <c r="C22" s="519"/>
      <c r="D22" s="520"/>
      <c r="E22" s="249"/>
      <c r="F22" s="250">
        <v>17369.06</v>
      </c>
      <c r="G22" s="244">
        <v>17369.06</v>
      </c>
      <c r="H22" s="244">
        <v>17369.06</v>
      </c>
      <c r="I22" s="244">
        <v>0</v>
      </c>
      <c r="J22" s="245">
        <f t="shared" si="1"/>
        <v>1</v>
      </c>
      <c r="K22" s="453">
        <f>G22/G36</f>
        <v>0.0004544982572700157</v>
      </c>
    </row>
    <row r="23" spans="1:11" ht="36" customHeight="1">
      <c r="A23" s="477"/>
      <c r="B23" s="518" t="s">
        <v>293</v>
      </c>
      <c r="C23" s="519"/>
      <c r="D23" s="520"/>
      <c r="E23" s="249"/>
      <c r="F23" s="250">
        <v>44000</v>
      </c>
      <c r="G23" s="244">
        <v>25000</v>
      </c>
      <c r="H23" s="244">
        <v>0</v>
      </c>
      <c r="I23" s="244">
        <v>25000</v>
      </c>
      <c r="J23" s="245">
        <f t="shared" si="1"/>
        <v>0.5681818181818182</v>
      </c>
      <c r="K23" s="453"/>
    </row>
    <row r="24" spans="1:11" ht="12.75" customHeight="1">
      <c r="A24" s="477"/>
      <c r="B24" s="518" t="s">
        <v>228</v>
      </c>
      <c r="C24" s="519"/>
      <c r="D24" s="520"/>
      <c r="E24" s="249"/>
      <c r="F24" s="250">
        <v>269065</v>
      </c>
      <c r="G24" s="244">
        <v>251700.97</v>
      </c>
      <c r="H24" s="244">
        <v>251700.97</v>
      </c>
      <c r="I24" s="244">
        <v>0</v>
      </c>
      <c r="J24" s="245">
        <f t="shared" si="1"/>
        <v>0.9354652964896958</v>
      </c>
      <c r="K24" s="453">
        <f>G24/G36</f>
        <v>0.00658628919574073</v>
      </c>
    </row>
    <row r="25" spans="1:11" ht="12.75" customHeight="1">
      <c r="A25" s="477"/>
      <c r="B25" s="518" t="s">
        <v>230</v>
      </c>
      <c r="C25" s="519"/>
      <c r="D25" s="520"/>
      <c r="E25" s="249"/>
      <c r="F25" s="250">
        <v>0</v>
      </c>
      <c r="G25" s="244">
        <v>0.02</v>
      </c>
      <c r="H25" s="244">
        <v>0.02</v>
      </c>
      <c r="I25" s="244">
        <v>0</v>
      </c>
      <c r="J25" s="245"/>
      <c r="K25" s="453">
        <f>G25/G36</f>
        <v>5.233423769277275E-10</v>
      </c>
    </row>
    <row r="26" spans="1:11" ht="15.75">
      <c r="A26" s="478" t="s">
        <v>30</v>
      </c>
      <c r="B26" s="527" t="s">
        <v>229</v>
      </c>
      <c r="C26" s="515"/>
      <c r="D26" s="516"/>
      <c r="E26" s="423">
        <f>SUM(E27:E28)</f>
        <v>10650136</v>
      </c>
      <c r="F26" s="424">
        <f>SUM(F27:F28)</f>
        <v>12423057</v>
      </c>
      <c r="G26" s="425">
        <f>SUM(G27:G28)</f>
        <v>12423057</v>
      </c>
      <c r="H26" s="425">
        <f>SUM(H27:H28)</f>
        <v>12423057</v>
      </c>
      <c r="I26" s="425">
        <f>SUM(I27:I28)</f>
        <v>0</v>
      </c>
      <c r="J26" s="426">
        <f t="shared" si="1"/>
        <v>1</v>
      </c>
      <c r="K26" s="454">
        <f>G26/G36</f>
        <v>0.32507560895443216</v>
      </c>
    </row>
    <row r="27" spans="1:11" ht="17.25" customHeight="1">
      <c r="A27" s="479"/>
      <c r="B27" s="514" t="s">
        <v>102</v>
      </c>
      <c r="C27" s="515"/>
      <c r="D27" s="516"/>
      <c r="E27" s="455">
        <v>8236656</v>
      </c>
      <c r="F27" s="254">
        <v>9536867</v>
      </c>
      <c r="G27" s="456">
        <v>9536867</v>
      </c>
      <c r="H27" s="456">
        <v>9536867</v>
      </c>
      <c r="I27" s="456">
        <v>0</v>
      </c>
      <c r="J27" s="257">
        <f t="shared" si="1"/>
        <v>1</v>
      </c>
      <c r="K27" s="457">
        <f>G27/G36</f>
        <v>0.24955233221118026</v>
      </c>
    </row>
    <row r="28" spans="1:11" ht="25.5" customHeight="1">
      <c r="A28" s="458"/>
      <c r="B28" s="521" t="s">
        <v>103</v>
      </c>
      <c r="C28" s="522"/>
      <c r="D28" s="523"/>
      <c r="E28" s="459">
        <v>2413480</v>
      </c>
      <c r="F28" s="460">
        <v>2886190</v>
      </c>
      <c r="G28" s="461">
        <v>2886190</v>
      </c>
      <c r="H28" s="461">
        <v>2886190</v>
      </c>
      <c r="I28" s="461">
        <v>0</v>
      </c>
      <c r="J28" s="462">
        <f t="shared" si="1"/>
        <v>1</v>
      </c>
      <c r="K28" s="463">
        <f>G28/G36</f>
        <v>0.07552327674325188</v>
      </c>
    </row>
    <row r="29" spans="1:11" ht="33.75" customHeight="1">
      <c r="A29" s="464" t="s">
        <v>31</v>
      </c>
      <c r="B29" s="524" t="s">
        <v>107</v>
      </c>
      <c r="C29" s="525"/>
      <c r="D29" s="526"/>
      <c r="E29" s="40">
        <f>SUM(E30:E35)</f>
        <v>6568015</v>
      </c>
      <c r="F29" s="39">
        <f>SUM(F30:F35)</f>
        <v>6438448.71</v>
      </c>
      <c r="G29" s="252">
        <f>SUM(G31:G35)</f>
        <v>6254457.17</v>
      </c>
      <c r="H29" s="252">
        <f>SUM(H31:H35)</f>
        <v>5303671.17</v>
      </c>
      <c r="I29" s="252">
        <f>SUM(I31:I35)</f>
        <v>950786</v>
      </c>
      <c r="J29" s="230">
        <f>G29/F29</f>
        <v>0.9714230013645632</v>
      </c>
      <c r="K29" s="447">
        <f>G29/G36</f>
        <v>0.16366112408702338</v>
      </c>
    </row>
    <row r="30" spans="1:11" ht="15.75">
      <c r="A30" s="448"/>
      <c r="B30" s="235" t="s">
        <v>105</v>
      </c>
      <c r="C30" s="434"/>
      <c r="D30" s="253"/>
      <c r="E30" s="231"/>
      <c r="F30" s="231"/>
      <c r="G30" s="232"/>
      <c r="H30" s="232"/>
      <c r="I30" s="232"/>
      <c r="J30" s="233"/>
      <c r="K30" s="449"/>
    </row>
    <row r="31" spans="1:11" ht="15.75">
      <c r="A31" s="448"/>
      <c r="B31" s="511" t="s">
        <v>109</v>
      </c>
      <c r="C31" s="507"/>
      <c r="D31" s="508"/>
      <c r="E31" s="231">
        <v>5004030</v>
      </c>
      <c r="F31" s="261">
        <v>4532772.71</v>
      </c>
      <c r="G31" s="251">
        <v>4440147.31</v>
      </c>
      <c r="H31" s="251">
        <v>4440147.31</v>
      </c>
      <c r="I31" s="251">
        <v>0</v>
      </c>
      <c r="J31" s="233">
        <f>G31/F31</f>
        <v>0.9795653993866371</v>
      </c>
      <c r="K31" s="449">
        <f>G31/G36</f>
        <v>0.11618586235623274</v>
      </c>
    </row>
    <row r="32" spans="1:11" ht="15.75">
      <c r="A32" s="448"/>
      <c r="B32" s="235" t="s">
        <v>106</v>
      </c>
      <c r="C32" s="434"/>
      <c r="D32" s="435"/>
      <c r="E32" s="36"/>
      <c r="F32" s="36"/>
      <c r="G32" s="251"/>
      <c r="H32" s="251"/>
      <c r="I32" s="251"/>
      <c r="J32" s="95"/>
      <c r="K32" s="449"/>
    </row>
    <row r="33" spans="1:11" ht="15.75">
      <c r="A33" s="448"/>
      <c r="B33" s="511" t="s">
        <v>110</v>
      </c>
      <c r="C33" s="507"/>
      <c r="D33" s="508"/>
      <c r="E33" s="231">
        <v>1275985</v>
      </c>
      <c r="F33" s="262">
        <v>950786</v>
      </c>
      <c r="G33" s="251">
        <v>950786</v>
      </c>
      <c r="H33" s="251">
        <v>0</v>
      </c>
      <c r="I33" s="251">
        <v>950786</v>
      </c>
      <c r="J33" s="233">
        <f>G33/F33</f>
        <v>1</v>
      </c>
      <c r="K33" s="449">
        <f>G33/G36</f>
        <v>0.024879330259480314</v>
      </c>
    </row>
    <row r="34" spans="1:11" ht="15.75">
      <c r="A34" s="448"/>
      <c r="B34" s="235" t="s">
        <v>108</v>
      </c>
      <c r="C34" s="434"/>
      <c r="D34" s="435"/>
      <c r="E34" s="36"/>
      <c r="F34" s="36"/>
      <c r="G34" s="251"/>
      <c r="H34" s="251"/>
      <c r="I34" s="251"/>
      <c r="J34" s="95"/>
      <c r="K34" s="449"/>
    </row>
    <row r="35" spans="1:11" ht="15.75">
      <c r="A35" s="448"/>
      <c r="B35" s="514" t="s">
        <v>111</v>
      </c>
      <c r="C35" s="515"/>
      <c r="D35" s="516"/>
      <c r="E35" s="254">
        <v>288000</v>
      </c>
      <c r="F35" s="255">
        <v>954890</v>
      </c>
      <c r="G35" s="256">
        <v>863523.86</v>
      </c>
      <c r="H35" s="256">
        <v>863523.86</v>
      </c>
      <c r="I35" s="256"/>
      <c r="J35" s="257">
        <f>G35/F35</f>
        <v>0.9043176282084847</v>
      </c>
      <c r="K35" s="465">
        <f>G35/G36</f>
        <v>0.022595931471310306</v>
      </c>
    </row>
    <row r="36" spans="1:12" ht="15.75">
      <c r="A36" s="466"/>
      <c r="B36" s="467" t="s">
        <v>32</v>
      </c>
      <c r="C36" s="468"/>
      <c r="D36" s="469"/>
      <c r="E36" s="470">
        <f>E29+E26+E8</f>
        <v>39046776</v>
      </c>
      <c r="F36" s="471">
        <f>SUM(F8+F26+F29)</f>
        <v>39369015.41</v>
      </c>
      <c r="G36" s="472">
        <f>SUM(G8+G26+G29)</f>
        <v>38215900.11</v>
      </c>
      <c r="H36" s="472">
        <f>SUM(H8+H26+H29)</f>
        <v>32889588.270000003</v>
      </c>
      <c r="I36" s="472">
        <f>SUM(I8+I26+I29)</f>
        <v>5326311.84</v>
      </c>
      <c r="J36" s="473">
        <f>G36/F36</f>
        <v>0.970710080300685</v>
      </c>
      <c r="K36" s="474">
        <f>G36/G36</f>
        <v>1</v>
      </c>
      <c r="L36" s="26"/>
    </row>
  </sheetData>
  <sheetProtection/>
  <mergeCells count="21">
    <mergeCell ref="B35:D35"/>
    <mergeCell ref="B25:D25"/>
    <mergeCell ref="B28:D28"/>
    <mergeCell ref="B29:D29"/>
    <mergeCell ref="B31:D31"/>
    <mergeCell ref="B26:D26"/>
    <mergeCell ref="B33:D33"/>
    <mergeCell ref="A5:G5"/>
    <mergeCell ref="B27:D27"/>
    <mergeCell ref="B9:D9"/>
    <mergeCell ref="B23:D23"/>
    <mergeCell ref="B22:D22"/>
    <mergeCell ref="B24:D24"/>
    <mergeCell ref="B18:D18"/>
    <mergeCell ref="B10:C10"/>
    <mergeCell ref="B12:D12"/>
    <mergeCell ref="B11:D11"/>
    <mergeCell ref="J5:K5"/>
    <mergeCell ref="B16:D16"/>
    <mergeCell ref="B17:D17"/>
    <mergeCell ref="H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3"/>
  <headerFooter alignWithMargins="0"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4"/>
  <sheetViews>
    <sheetView view="pageBreakPreview" zoomScale="75" zoomScaleSheetLayoutView="75" zoomScalePageLayoutView="0" workbookViewId="0" topLeftCell="A52">
      <selection activeCell="R36" sqref="R36"/>
    </sheetView>
  </sheetViews>
  <sheetFormatPr defaultColWidth="9.140625" defaultRowHeight="12.75"/>
  <cols>
    <col min="4" max="4" width="9.28125" style="0" bestFit="1" customWidth="1"/>
    <col min="6" max="6" width="30.421875" style="0" customWidth="1"/>
    <col min="7" max="7" width="5.28125" style="0" hidden="1" customWidth="1"/>
    <col min="8" max="8" width="24.140625" style="0" customWidth="1"/>
    <col min="9" max="9" width="19.140625" style="0" bestFit="1" customWidth="1"/>
    <col min="10" max="11" width="19.140625" style="0" customWidth="1"/>
    <col min="12" max="12" width="12.421875" style="0" customWidth="1"/>
    <col min="13" max="13" width="9.421875" style="0" bestFit="1" customWidth="1"/>
    <col min="14" max="14" width="0.5625" style="0" customWidth="1"/>
  </cols>
  <sheetData>
    <row r="1" spans="9:11" ht="15">
      <c r="I1" s="1" t="s">
        <v>214</v>
      </c>
      <c r="J1" s="1"/>
      <c r="K1" s="1"/>
    </row>
    <row r="2" spans="9:11" ht="15">
      <c r="I2" s="1" t="s">
        <v>215</v>
      </c>
      <c r="J2" s="1"/>
      <c r="K2" s="1"/>
    </row>
    <row r="3" spans="2:13" ht="15.75">
      <c r="B3" s="116"/>
      <c r="C3" s="115"/>
      <c r="D3" s="115"/>
      <c r="E3" s="115"/>
      <c r="F3" s="115"/>
      <c r="G3" s="117"/>
      <c r="H3" s="118"/>
      <c r="I3" s="122" t="s">
        <v>217</v>
      </c>
      <c r="J3" s="122"/>
      <c r="K3" s="122"/>
      <c r="L3" s="115"/>
      <c r="M3" s="115"/>
    </row>
    <row r="4" spans="2:13" ht="15.75">
      <c r="B4" s="116"/>
      <c r="C4" s="115"/>
      <c r="D4" s="115"/>
      <c r="E4" s="115"/>
      <c r="F4" s="115"/>
      <c r="G4" s="117"/>
      <c r="H4" s="118"/>
      <c r="I4" s="122" t="s">
        <v>216</v>
      </c>
      <c r="J4" s="122"/>
      <c r="K4" s="122"/>
      <c r="L4" s="115"/>
      <c r="M4" s="115"/>
    </row>
    <row r="5" spans="2:13" ht="15.75">
      <c r="B5" s="116"/>
      <c r="C5" s="115"/>
      <c r="D5" s="115"/>
      <c r="E5" s="115"/>
      <c r="F5" s="115"/>
      <c r="G5" s="117"/>
      <c r="H5" s="118"/>
      <c r="I5" s="117"/>
      <c r="J5" s="117"/>
      <c r="K5" s="117"/>
      <c r="L5" s="115"/>
      <c r="M5" s="115"/>
    </row>
    <row r="6" spans="2:13" ht="13.5">
      <c r="B6" s="570" t="s">
        <v>275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</row>
    <row r="7" spans="2:13" ht="15.75">
      <c r="B7" s="116"/>
      <c r="C7" s="115"/>
      <c r="D7" s="572"/>
      <c r="E7" s="572"/>
      <c r="F7" s="572"/>
      <c r="G7" s="572"/>
      <c r="H7" s="572"/>
      <c r="I7" s="572"/>
      <c r="J7" s="263"/>
      <c r="K7" s="263"/>
      <c r="L7" s="115"/>
      <c r="M7" s="115"/>
    </row>
    <row r="8" spans="2:13" ht="16.5" thickBot="1">
      <c r="B8" s="116"/>
      <c r="C8" s="119"/>
      <c r="D8" s="119"/>
      <c r="E8" s="120"/>
      <c r="F8" s="120"/>
      <c r="G8" s="120"/>
      <c r="H8" s="573"/>
      <c r="I8" s="574"/>
      <c r="J8" s="264"/>
      <c r="K8" s="264"/>
      <c r="L8" s="115"/>
      <c r="M8" s="115"/>
    </row>
    <row r="9" spans="1:13" s="139" customFormat="1" ht="45.75" customHeight="1">
      <c r="A9" s="133" t="s">
        <v>27</v>
      </c>
      <c r="B9" s="133" t="s">
        <v>90</v>
      </c>
      <c r="C9" s="134" t="s">
        <v>28</v>
      </c>
      <c r="D9" s="135"/>
      <c r="E9" s="135"/>
      <c r="F9" s="136"/>
      <c r="G9" s="137" t="s">
        <v>135</v>
      </c>
      <c r="H9" s="137" t="s">
        <v>114</v>
      </c>
      <c r="I9" s="138" t="s">
        <v>41</v>
      </c>
      <c r="J9" s="579" t="s">
        <v>282</v>
      </c>
      <c r="K9" s="580"/>
      <c r="L9" s="137" t="s">
        <v>4</v>
      </c>
      <c r="M9" s="137" t="s">
        <v>112</v>
      </c>
    </row>
    <row r="10" spans="1:13" s="139" customFormat="1" ht="31.5" customHeight="1">
      <c r="A10" s="140"/>
      <c r="B10" s="140"/>
      <c r="C10" s="141"/>
      <c r="D10" s="142"/>
      <c r="E10" s="142"/>
      <c r="F10" s="143"/>
      <c r="G10" s="144" t="s">
        <v>136</v>
      </c>
      <c r="H10" s="145" t="s">
        <v>137</v>
      </c>
      <c r="I10" s="278" t="s">
        <v>276</v>
      </c>
      <c r="J10" s="144" t="s">
        <v>283</v>
      </c>
      <c r="K10" s="144" t="s">
        <v>284</v>
      </c>
      <c r="L10" s="146" t="s">
        <v>138</v>
      </c>
      <c r="M10" s="146"/>
    </row>
    <row r="11" spans="1:13" s="139" customFormat="1" ht="16.5" thickBot="1">
      <c r="A11" s="147">
        <v>1</v>
      </c>
      <c r="B11" s="147">
        <v>2</v>
      </c>
      <c r="C11" s="148"/>
      <c r="D11" s="149">
        <v>3</v>
      </c>
      <c r="E11" s="149"/>
      <c r="F11" s="150"/>
      <c r="G11" s="151">
        <v>4</v>
      </c>
      <c r="H11" s="151">
        <v>4</v>
      </c>
      <c r="I11" s="151">
        <v>5</v>
      </c>
      <c r="J11" s="151">
        <v>6</v>
      </c>
      <c r="K11" s="151">
        <v>7</v>
      </c>
      <c r="L11" s="151">
        <v>8</v>
      </c>
      <c r="M11" s="151">
        <v>9</v>
      </c>
    </row>
    <row r="12" spans="1:13" ht="16.5" thickTop="1">
      <c r="A12" s="210" t="s">
        <v>29</v>
      </c>
      <c r="B12" s="152"/>
      <c r="C12" s="153" t="s">
        <v>129</v>
      </c>
      <c r="D12" s="154"/>
      <c r="E12" s="154"/>
      <c r="F12" s="155"/>
      <c r="G12" s="156">
        <f>G14+G22+G30+G35+G42+G43+G46+G50</f>
        <v>21804525</v>
      </c>
      <c r="H12" s="282">
        <f>H14+H22+H30+H35+H42+H43+H46+H50</f>
        <v>20507509.700000003</v>
      </c>
      <c r="I12" s="157">
        <f>I14+I22+I30+I35+I42+I43+I46+I50</f>
        <v>19538385.939999998</v>
      </c>
      <c r="J12" s="157">
        <f>J14+J22+J30+J35+J42+J43+J46+J50</f>
        <v>15162860.100000001</v>
      </c>
      <c r="K12" s="157">
        <f>K14+K22+K30+K35+K42+K43+K46+K50</f>
        <v>4375525.84</v>
      </c>
      <c r="L12" s="158">
        <f>I12/H12</f>
        <v>0.9527429817575556</v>
      </c>
      <c r="M12" s="220">
        <f>I12/I77</f>
        <v>0.5112632669585444</v>
      </c>
    </row>
    <row r="13" spans="1:13" ht="15.75">
      <c r="A13" s="211"/>
      <c r="B13" s="159"/>
      <c r="C13" s="160"/>
      <c r="D13" s="161"/>
      <c r="E13" s="154"/>
      <c r="F13" s="155"/>
      <c r="G13" s="37"/>
      <c r="H13" s="283"/>
      <c r="I13" s="162"/>
      <c r="J13" s="162"/>
      <c r="K13" s="162"/>
      <c r="L13" s="132"/>
      <c r="M13" s="90"/>
    </row>
    <row r="14" spans="1:13" ht="15.75">
      <c r="A14" s="211"/>
      <c r="B14" s="159"/>
      <c r="C14" s="575" t="s">
        <v>139</v>
      </c>
      <c r="D14" s="576"/>
      <c r="E14" s="577"/>
      <c r="F14" s="578"/>
      <c r="G14" s="163">
        <f>SUM(G15:G21)</f>
        <v>6611046</v>
      </c>
      <c r="H14" s="276">
        <f>SUM(H15:H21)</f>
        <v>8004418</v>
      </c>
      <c r="I14" s="165">
        <f>SUM(I15:I21)</f>
        <v>7773976.050000001</v>
      </c>
      <c r="J14" s="165">
        <f>SUM(J15:J21)</f>
        <v>7773976.050000001</v>
      </c>
      <c r="K14" s="165">
        <f>SUM(K15:K21)</f>
        <v>0</v>
      </c>
      <c r="L14" s="158">
        <f aca="true" t="shared" si="0" ref="L14:L59">I14/H14</f>
        <v>0.9712106551656848</v>
      </c>
      <c r="M14" s="220">
        <f>I14/I77</f>
        <v>0.2034225552093113</v>
      </c>
    </row>
    <row r="15" spans="1:13" ht="15.75">
      <c r="A15" s="211"/>
      <c r="B15" s="159" t="s">
        <v>140</v>
      </c>
      <c r="C15" s="562" t="s">
        <v>141</v>
      </c>
      <c r="D15" s="563"/>
      <c r="E15" s="563"/>
      <c r="F15" s="564"/>
      <c r="G15" s="166">
        <v>1020677</v>
      </c>
      <c r="H15" s="277">
        <v>1524053</v>
      </c>
      <c r="I15" s="168">
        <v>1464491.06</v>
      </c>
      <c r="J15" s="168">
        <v>1464491.06</v>
      </c>
      <c r="K15" s="168">
        <v>0</v>
      </c>
      <c r="L15" s="169">
        <f t="shared" si="0"/>
        <v>0.9609187213305574</v>
      </c>
      <c r="M15" s="221">
        <f>I15/I77</f>
        <v>0.038321511616490354</v>
      </c>
    </row>
    <row r="16" spans="1:13" ht="15.75">
      <c r="A16" s="211"/>
      <c r="B16" s="159" t="s">
        <v>142</v>
      </c>
      <c r="C16" s="562" t="s">
        <v>143</v>
      </c>
      <c r="D16" s="563"/>
      <c r="E16" s="563"/>
      <c r="F16" s="564"/>
      <c r="G16" s="166">
        <v>5081183</v>
      </c>
      <c r="H16" s="277">
        <v>5625283</v>
      </c>
      <c r="I16" s="168">
        <v>5436221.72</v>
      </c>
      <c r="J16" s="168">
        <v>5436221.72</v>
      </c>
      <c r="K16" s="168">
        <v>0</v>
      </c>
      <c r="L16" s="169">
        <f t="shared" si="0"/>
        <v>0.9663907966941396</v>
      </c>
      <c r="M16" s="221">
        <f>I16/I77</f>
        <v>0.14225025982254694</v>
      </c>
    </row>
    <row r="17" spans="1:13" ht="15.75">
      <c r="A17" s="211"/>
      <c r="B17" s="159" t="s">
        <v>144</v>
      </c>
      <c r="C17" s="562" t="s">
        <v>145</v>
      </c>
      <c r="D17" s="563"/>
      <c r="E17" s="563"/>
      <c r="F17" s="564"/>
      <c r="G17" s="166">
        <v>63555</v>
      </c>
      <c r="H17" s="277">
        <v>72152</v>
      </c>
      <c r="I17" s="168">
        <v>71522.7</v>
      </c>
      <c r="J17" s="168">
        <v>71522.7</v>
      </c>
      <c r="K17" s="168">
        <v>0</v>
      </c>
      <c r="L17" s="169">
        <f t="shared" si="0"/>
        <v>0.9912781350482315</v>
      </c>
      <c r="M17" s="221">
        <f>I17/I77</f>
        <v>0.0018715429911144385</v>
      </c>
    </row>
    <row r="18" spans="1:13" ht="15.75">
      <c r="A18" s="211"/>
      <c r="B18" s="159" t="s">
        <v>146</v>
      </c>
      <c r="C18" s="562" t="s">
        <v>147</v>
      </c>
      <c r="D18" s="563"/>
      <c r="E18" s="563"/>
      <c r="F18" s="564"/>
      <c r="G18" s="166">
        <v>189631</v>
      </c>
      <c r="H18" s="277">
        <v>306930</v>
      </c>
      <c r="I18" s="168">
        <v>316955.57</v>
      </c>
      <c r="J18" s="168">
        <v>316955.57</v>
      </c>
      <c r="K18" s="168">
        <v>0</v>
      </c>
      <c r="L18" s="169">
        <f t="shared" si="0"/>
        <v>1.0326640276284496</v>
      </c>
      <c r="M18" s="221">
        <f>I18/I77</f>
        <v>0.008293814069214134</v>
      </c>
    </row>
    <row r="19" spans="1:13" ht="32.25" customHeight="1">
      <c r="A19" s="211"/>
      <c r="B19" s="170" t="s">
        <v>148</v>
      </c>
      <c r="C19" s="533" t="s">
        <v>149</v>
      </c>
      <c r="D19" s="559"/>
      <c r="E19" s="559"/>
      <c r="F19" s="544"/>
      <c r="G19" s="166">
        <v>16000</v>
      </c>
      <c r="H19" s="277">
        <v>16000</v>
      </c>
      <c r="I19" s="168">
        <v>9215.53</v>
      </c>
      <c r="J19" s="168">
        <v>9215.53</v>
      </c>
      <c r="K19" s="168">
        <v>0</v>
      </c>
      <c r="L19" s="169">
        <f t="shared" si="0"/>
        <v>0.5759706250000001</v>
      </c>
      <c r="M19" s="221">
        <f>I19/I77</f>
        <v>0.00024114386874243902</v>
      </c>
    </row>
    <row r="20" spans="1:13" ht="15.75">
      <c r="A20" s="211"/>
      <c r="B20" s="159" t="s">
        <v>150</v>
      </c>
      <c r="C20" s="562" t="s">
        <v>151</v>
      </c>
      <c r="D20" s="563"/>
      <c r="E20" s="563"/>
      <c r="F20" s="564"/>
      <c r="G20" s="166">
        <v>80000</v>
      </c>
      <c r="H20" s="277">
        <v>50000</v>
      </c>
      <c r="I20" s="168">
        <v>48661.7</v>
      </c>
      <c r="J20" s="168">
        <v>48661.7</v>
      </c>
      <c r="K20" s="168">
        <v>0</v>
      </c>
      <c r="L20" s="169">
        <f t="shared" si="0"/>
        <v>0.9732339999999999</v>
      </c>
      <c r="M20" s="221">
        <f>I20/I77</f>
        <v>0.0012733364871671997</v>
      </c>
    </row>
    <row r="21" spans="1:13" ht="15.75">
      <c r="A21" s="211"/>
      <c r="B21" s="159" t="s">
        <v>152</v>
      </c>
      <c r="C21" s="562" t="s">
        <v>153</v>
      </c>
      <c r="D21" s="563"/>
      <c r="E21" s="563"/>
      <c r="F21" s="564"/>
      <c r="G21" s="166">
        <v>160000</v>
      </c>
      <c r="H21" s="277">
        <v>410000</v>
      </c>
      <c r="I21" s="168">
        <v>426907.77</v>
      </c>
      <c r="J21" s="168">
        <v>426907.77</v>
      </c>
      <c r="K21" s="168">
        <v>0</v>
      </c>
      <c r="L21" s="169">
        <f t="shared" si="0"/>
        <v>1.041238463414634</v>
      </c>
      <c r="M21" s="221">
        <f>I21/I77</f>
        <v>0.01117094635403578</v>
      </c>
    </row>
    <row r="22" spans="1:13" ht="15.75">
      <c r="A22" s="211"/>
      <c r="B22" s="159"/>
      <c r="C22" s="545" t="s">
        <v>155</v>
      </c>
      <c r="D22" s="546"/>
      <c r="E22" s="154"/>
      <c r="F22" s="155"/>
      <c r="G22" s="163">
        <f>SUM(G24:G29)</f>
        <v>498900</v>
      </c>
      <c r="H22" s="275">
        <f>SUM(H23:H29)</f>
        <v>599211</v>
      </c>
      <c r="I22" s="275">
        <f>SUM(I23:I29)</f>
        <v>611832.02</v>
      </c>
      <c r="J22" s="275">
        <f>SUM(J23:J29)</f>
        <v>611832.02</v>
      </c>
      <c r="K22" s="275">
        <f>SUM(K23:K29)</f>
        <v>0</v>
      </c>
      <c r="L22" s="158">
        <f t="shared" si="0"/>
        <v>1.0210627308243674</v>
      </c>
      <c r="M22" s="220">
        <f>I22/I77</f>
        <v>0.016009881181364646</v>
      </c>
    </row>
    <row r="23" spans="1:13" s="34" customFormat="1" ht="15.75">
      <c r="A23" s="211"/>
      <c r="B23" s="159" t="s">
        <v>154</v>
      </c>
      <c r="C23" s="565" t="s">
        <v>277</v>
      </c>
      <c r="D23" s="566"/>
      <c r="E23" s="566"/>
      <c r="F23" s="567"/>
      <c r="G23" s="167"/>
      <c r="H23" s="277">
        <v>1000</v>
      </c>
      <c r="I23" s="168">
        <v>20</v>
      </c>
      <c r="J23" s="168">
        <v>20</v>
      </c>
      <c r="K23" s="168">
        <v>0</v>
      </c>
      <c r="L23" s="158">
        <f t="shared" si="0"/>
        <v>0.02</v>
      </c>
      <c r="M23" s="221">
        <f>I23/I77</f>
        <v>5.233423769277275E-07</v>
      </c>
    </row>
    <row r="24" spans="1:13" ht="15.75">
      <c r="A24" s="211"/>
      <c r="B24" s="159" t="s">
        <v>156</v>
      </c>
      <c r="C24" s="549" t="s">
        <v>157</v>
      </c>
      <c r="D24" s="563"/>
      <c r="E24" s="563"/>
      <c r="F24" s="564"/>
      <c r="G24" s="166">
        <v>37000</v>
      </c>
      <c r="H24" s="277">
        <v>57000</v>
      </c>
      <c r="I24" s="168">
        <v>58391</v>
      </c>
      <c r="J24" s="168">
        <v>58391</v>
      </c>
      <c r="K24" s="168">
        <v>0</v>
      </c>
      <c r="L24" s="169">
        <f t="shared" si="0"/>
        <v>1.0244035087719299</v>
      </c>
      <c r="M24" s="221">
        <f>I24/I77</f>
        <v>0.0015279242365593467</v>
      </c>
    </row>
    <row r="25" spans="1:13" ht="15.75">
      <c r="A25" s="211"/>
      <c r="B25" s="159" t="s">
        <v>158</v>
      </c>
      <c r="C25" s="549" t="s">
        <v>159</v>
      </c>
      <c r="D25" s="563"/>
      <c r="E25" s="563"/>
      <c r="F25" s="564"/>
      <c r="G25" s="166">
        <v>43500</v>
      </c>
      <c r="H25" s="277">
        <v>58860</v>
      </c>
      <c r="I25" s="168">
        <v>58858.34</v>
      </c>
      <c r="J25" s="168">
        <v>58858.34</v>
      </c>
      <c r="K25" s="168">
        <v>0</v>
      </c>
      <c r="L25" s="169">
        <f t="shared" si="0"/>
        <v>0.9999717974855589</v>
      </c>
      <c r="M25" s="221">
        <f>I25/I77</f>
        <v>0.0015401531778810168</v>
      </c>
    </row>
    <row r="26" spans="1:13" ht="33" customHeight="1">
      <c r="A26" s="211"/>
      <c r="B26" s="170" t="s">
        <v>160</v>
      </c>
      <c r="C26" s="533" t="s">
        <v>161</v>
      </c>
      <c r="D26" s="559"/>
      <c r="E26" s="559"/>
      <c r="F26" s="544"/>
      <c r="G26" s="217">
        <v>210000</v>
      </c>
      <c r="H26" s="284">
        <v>214969</v>
      </c>
      <c r="I26" s="219">
        <v>216018.77</v>
      </c>
      <c r="J26" s="219">
        <v>216018.77</v>
      </c>
      <c r="K26" s="219">
        <v>0</v>
      </c>
      <c r="L26" s="192">
        <f t="shared" si="0"/>
        <v>1.0048833552744814</v>
      </c>
      <c r="M26" s="222">
        <f>I26/I77</f>
        <v>0.005652588827640203</v>
      </c>
    </row>
    <row r="27" spans="1:13" ht="33" customHeight="1">
      <c r="A27" s="211"/>
      <c r="B27" s="170" t="s">
        <v>162</v>
      </c>
      <c r="C27" s="533" t="s">
        <v>221</v>
      </c>
      <c r="D27" s="559"/>
      <c r="E27" s="559"/>
      <c r="F27" s="544"/>
      <c r="G27" s="217">
        <v>200000</v>
      </c>
      <c r="H27" s="277">
        <v>250219</v>
      </c>
      <c r="I27" s="168">
        <v>261382.54</v>
      </c>
      <c r="J27" s="168">
        <v>261382.54</v>
      </c>
      <c r="K27" s="168">
        <v>0</v>
      </c>
      <c r="L27" s="169">
        <f t="shared" si="0"/>
        <v>1.0446150771923794</v>
      </c>
      <c r="M27" s="221">
        <f>I27/I77</f>
        <v>0.00683962798855034</v>
      </c>
    </row>
    <row r="28" spans="1:13" ht="37.5" customHeight="1">
      <c r="A28" s="211"/>
      <c r="B28" s="170" t="s">
        <v>162</v>
      </c>
      <c r="C28" s="533" t="s">
        <v>163</v>
      </c>
      <c r="D28" s="559"/>
      <c r="E28" s="559"/>
      <c r="F28" s="544"/>
      <c r="G28" s="166">
        <v>5400</v>
      </c>
      <c r="H28" s="277">
        <v>11807</v>
      </c>
      <c r="I28" s="168">
        <v>11806.15</v>
      </c>
      <c r="J28" s="168">
        <v>11806.15</v>
      </c>
      <c r="K28" s="168">
        <v>0</v>
      </c>
      <c r="L28" s="169">
        <f t="shared" si="0"/>
        <v>0.999928008808334</v>
      </c>
      <c r="M28" s="221">
        <f>I28/I77</f>
        <v>0.00030893293016826445</v>
      </c>
    </row>
    <row r="29" spans="1:13" ht="15.75">
      <c r="A29" s="211"/>
      <c r="B29" s="172" t="s">
        <v>97</v>
      </c>
      <c r="C29" s="549" t="s">
        <v>164</v>
      </c>
      <c r="D29" s="525"/>
      <c r="E29" s="525"/>
      <c r="F29" s="526"/>
      <c r="G29" s="173">
        <v>3000</v>
      </c>
      <c r="H29" s="283">
        <v>5356</v>
      </c>
      <c r="I29" s="175">
        <v>5355.22</v>
      </c>
      <c r="J29" s="175">
        <v>5355.22</v>
      </c>
      <c r="K29" s="175">
        <v>0</v>
      </c>
      <c r="L29" s="169">
        <f t="shared" si="0"/>
        <v>0.9998543689320388</v>
      </c>
      <c r="M29" s="221">
        <f>I29/I77</f>
        <v>0.00014013067818854523</v>
      </c>
    </row>
    <row r="30" spans="1:13" ht="15.75">
      <c r="A30" s="211"/>
      <c r="B30" s="176"/>
      <c r="C30" s="545" t="s">
        <v>165</v>
      </c>
      <c r="D30" s="546"/>
      <c r="E30" s="546"/>
      <c r="F30" s="547"/>
      <c r="G30" s="164">
        <v>67781</v>
      </c>
      <c r="H30" s="276">
        <f>SUM(H31:H34)</f>
        <v>89456</v>
      </c>
      <c r="I30" s="276">
        <f>SUM(I31:I34)</f>
        <v>94860.59</v>
      </c>
      <c r="J30" s="276">
        <f>SUM(J31:J34)</f>
        <v>94685.45999999999</v>
      </c>
      <c r="K30" s="276">
        <f>SUM(K31:K33)</f>
        <v>175.13</v>
      </c>
      <c r="L30" s="158">
        <f t="shared" si="0"/>
        <v>1.0604161822571991</v>
      </c>
      <c r="M30" s="220">
        <f>I30/I77</f>
        <v>0.0024822283323683303</v>
      </c>
    </row>
    <row r="31" spans="1:13" ht="32.25" customHeight="1">
      <c r="A31" s="211"/>
      <c r="B31" s="170" t="s">
        <v>95</v>
      </c>
      <c r="C31" s="552" t="s">
        <v>166</v>
      </c>
      <c r="D31" s="568"/>
      <c r="E31" s="568"/>
      <c r="F31" s="569"/>
      <c r="G31" s="218"/>
      <c r="H31" s="277">
        <v>47281</v>
      </c>
      <c r="I31" s="168">
        <v>52700.38</v>
      </c>
      <c r="J31" s="168">
        <v>52700.38</v>
      </c>
      <c r="K31" s="168"/>
      <c r="L31" s="169">
        <f t="shared" si="0"/>
        <v>1.114620672151604</v>
      </c>
      <c r="M31" s="221">
        <f>I31/I77</f>
        <v>0.0013790171067097233</v>
      </c>
    </row>
    <row r="32" spans="1:13" ht="76.5" customHeight="1">
      <c r="A32" s="211"/>
      <c r="B32" s="170" t="s">
        <v>167</v>
      </c>
      <c r="C32" s="533" t="s">
        <v>278</v>
      </c>
      <c r="D32" s="559"/>
      <c r="E32" s="559"/>
      <c r="F32" s="544"/>
      <c r="G32" s="217"/>
      <c r="H32" s="285">
        <v>2000</v>
      </c>
      <c r="I32" s="215">
        <v>1985.08</v>
      </c>
      <c r="J32" s="215">
        <v>1985.08</v>
      </c>
      <c r="K32" s="215"/>
      <c r="L32" s="216">
        <f t="shared" si="0"/>
        <v>0.99254</v>
      </c>
      <c r="M32" s="225">
        <f>I32/I77</f>
        <v>5.194382427958466E-05</v>
      </c>
    </row>
    <row r="33" spans="1:13" ht="33.75" customHeight="1">
      <c r="A33" s="211"/>
      <c r="B33" s="170" t="s">
        <v>176</v>
      </c>
      <c r="C33" s="549" t="s">
        <v>279</v>
      </c>
      <c r="D33" s="550"/>
      <c r="E33" s="550"/>
      <c r="F33" s="551"/>
      <c r="G33" s="217"/>
      <c r="H33" s="285">
        <v>175</v>
      </c>
      <c r="I33" s="215">
        <v>175.13</v>
      </c>
      <c r="J33" s="215"/>
      <c r="K33" s="215">
        <v>175.13</v>
      </c>
      <c r="L33" s="216">
        <f t="shared" si="0"/>
        <v>1.0007428571428572</v>
      </c>
      <c r="M33" s="225">
        <f>I33/I77</f>
        <v>4.5826475235676456E-06</v>
      </c>
    </row>
    <row r="34" spans="1:13" ht="15.75">
      <c r="A34" s="211"/>
      <c r="B34" s="170" t="s">
        <v>199</v>
      </c>
      <c r="C34" s="538" t="s">
        <v>200</v>
      </c>
      <c r="D34" s="538"/>
      <c r="E34" s="538"/>
      <c r="F34" s="539"/>
      <c r="G34" s="217"/>
      <c r="H34" s="285">
        <v>40000</v>
      </c>
      <c r="I34" s="215">
        <v>40000</v>
      </c>
      <c r="J34" s="215">
        <f>I34</f>
        <v>40000</v>
      </c>
      <c r="K34" s="215"/>
      <c r="L34" s="216">
        <f t="shared" si="0"/>
        <v>1</v>
      </c>
      <c r="M34" s="225">
        <f>I34/I77</f>
        <v>0.0010466847538554548</v>
      </c>
    </row>
    <row r="35" spans="1:13" ht="15.75">
      <c r="A35" s="211"/>
      <c r="B35" s="178"/>
      <c r="C35" s="556" t="s">
        <v>168</v>
      </c>
      <c r="D35" s="560"/>
      <c r="E35" s="560"/>
      <c r="F35" s="561"/>
      <c r="G35" s="179">
        <v>1866200</v>
      </c>
      <c r="H35" s="286">
        <f>SUM(H36:H41)</f>
        <v>3854073.48</v>
      </c>
      <c r="I35" s="180">
        <f>SUM(I36:I41)</f>
        <v>2752251.67</v>
      </c>
      <c r="J35" s="180">
        <f>SUM(J36:J41)</f>
        <v>825915.9299999999</v>
      </c>
      <c r="K35" s="180">
        <f>SUM(K36:K41)</f>
        <v>1926335.74</v>
      </c>
      <c r="L35" s="181">
        <f t="shared" si="0"/>
        <v>0.7141149965827844</v>
      </c>
      <c r="M35" s="220">
        <f>I35/I77</f>
        <v>0.07201849654405536</v>
      </c>
    </row>
    <row r="36" spans="1:13" ht="62.25" customHeight="1">
      <c r="A36" s="211"/>
      <c r="B36" s="170" t="s">
        <v>167</v>
      </c>
      <c r="C36" s="533" t="s">
        <v>169</v>
      </c>
      <c r="D36" s="559"/>
      <c r="E36" s="559"/>
      <c r="F36" s="544"/>
      <c r="G36" s="166"/>
      <c r="H36" s="285">
        <v>780495</v>
      </c>
      <c r="I36" s="215">
        <v>801631.97</v>
      </c>
      <c r="J36" s="215">
        <f>I36</f>
        <v>801631.97</v>
      </c>
      <c r="K36" s="215"/>
      <c r="L36" s="216">
        <f t="shared" si="0"/>
        <v>1.027081493154985</v>
      </c>
      <c r="M36" s="225">
        <f>I36/I77</f>
        <v>0.020976399030052835</v>
      </c>
    </row>
    <row r="37" spans="1:13" ht="35.25" customHeight="1">
      <c r="A37" s="211"/>
      <c r="B37" s="170" t="s">
        <v>170</v>
      </c>
      <c r="C37" s="552" t="s">
        <v>171</v>
      </c>
      <c r="D37" s="543"/>
      <c r="E37" s="543"/>
      <c r="F37" s="544"/>
      <c r="G37" s="174"/>
      <c r="H37" s="283">
        <v>24564</v>
      </c>
      <c r="I37" s="175">
        <v>24283.96</v>
      </c>
      <c r="J37" s="175">
        <f>I37</f>
        <v>24283.96</v>
      </c>
      <c r="K37" s="175"/>
      <c r="L37" s="169">
        <f t="shared" si="0"/>
        <v>0.9885995766161862</v>
      </c>
      <c r="M37" s="221">
        <f>I37/I77</f>
        <v>0.0006354412673808928</v>
      </c>
    </row>
    <row r="38" spans="1:13" ht="36" customHeight="1">
      <c r="A38" s="211"/>
      <c r="B38" s="170" t="s">
        <v>172</v>
      </c>
      <c r="C38" s="552" t="s">
        <v>173</v>
      </c>
      <c r="D38" s="543"/>
      <c r="E38" s="543"/>
      <c r="F38" s="544"/>
      <c r="G38" s="167"/>
      <c r="H38" s="277">
        <v>10000</v>
      </c>
      <c r="I38" s="168">
        <v>0</v>
      </c>
      <c r="J38" s="168"/>
      <c r="K38" s="168">
        <f>I38</f>
        <v>0</v>
      </c>
      <c r="L38" s="169">
        <f t="shared" si="0"/>
        <v>0</v>
      </c>
      <c r="M38" s="221">
        <f>I38/I77</f>
        <v>0</v>
      </c>
    </row>
    <row r="39" spans="1:13" ht="30.75" customHeight="1">
      <c r="A39" s="211"/>
      <c r="B39" s="170" t="s">
        <v>174</v>
      </c>
      <c r="C39" s="552" t="s">
        <v>175</v>
      </c>
      <c r="D39" s="543"/>
      <c r="E39" s="543"/>
      <c r="F39" s="544"/>
      <c r="G39" s="167"/>
      <c r="H39" s="277">
        <v>2563684</v>
      </c>
      <c r="I39" s="168">
        <v>1822159.49</v>
      </c>
      <c r="J39" s="168"/>
      <c r="K39" s="168">
        <f>I39</f>
        <v>1822159.49</v>
      </c>
      <c r="L39" s="169">
        <f t="shared" si="0"/>
        <v>0.7107582252726935</v>
      </c>
      <c r="M39" s="221">
        <f>I39/I77</f>
        <v>0.04768066393190078</v>
      </c>
    </row>
    <row r="40" spans="1:13" ht="15.75">
      <c r="A40" s="211"/>
      <c r="B40" s="170" t="s">
        <v>280</v>
      </c>
      <c r="C40" s="553" t="s">
        <v>281</v>
      </c>
      <c r="D40" s="554"/>
      <c r="E40" s="554"/>
      <c r="F40" s="555"/>
      <c r="G40" s="167"/>
      <c r="H40" s="277">
        <v>374865.48</v>
      </c>
      <c r="I40" s="168">
        <v>0</v>
      </c>
      <c r="J40" s="168"/>
      <c r="K40" s="168">
        <f>I40</f>
        <v>0</v>
      </c>
      <c r="L40" s="169">
        <f t="shared" si="0"/>
        <v>0</v>
      </c>
      <c r="M40" s="221">
        <f>L40/I77</f>
        <v>0</v>
      </c>
    </row>
    <row r="41" spans="1:13" ht="33" customHeight="1">
      <c r="A41" s="211"/>
      <c r="B41" s="170" t="s">
        <v>176</v>
      </c>
      <c r="C41" s="549" t="s">
        <v>177</v>
      </c>
      <c r="D41" s="550"/>
      <c r="E41" s="550"/>
      <c r="F41" s="551"/>
      <c r="G41" s="167"/>
      <c r="H41" s="277">
        <v>100465</v>
      </c>
      <c r="I41" s="168">
        <v>104176.25</v>
      </c>
      <c r="J41" s="168"/>
      <c r="K41" s="168">
        <f>I41</f>
        <v>104176.25</v>
      </c>
      <c r="L41" s="169">
        <f t="shared" si="0"/>
        <v>1.0369407256258398</v>
      </c>
      <c r="M41" s="221">
        <f>I41/I77</f>
        <v>0.0027259923147208583</v>
      </c>
    </row>
    <row r="42" spans="1:13" ht="61.5" customHeight="1">
      <c r="A42" s="211"/>
      <c r="B42" s="182" t="s">
        <v>96</v>
      </c>
      <c r="C42" s="545" t="s">
        <v>178</v>
      </c>
      <c r="D42" s="546"/>
      <c r="E42" s="546"/>
      <c r="F42" s="547"/>
      <c r="G42" s="164">
        <v>7050</v>
      </c>
      <c r="H42" s="276">
        <v>5250</v>
      </c>
      <c r="I42" s="177">
        <v>18262.21</v>
      </c>
      <c r="J42" s="177">
        <f>I42</f>
        <v>18262.21</v>
      </c>
      <c r="K42" s="177">
        <v>0</v>
      </c>
      <c r="L42" s="158">
        <f t="shared" si="0"/>
        <v>3.4785161904761903</v>
      </c>
      <c r="M42" s="220">
        <f>L42/I77</f>
        <v>9.102274656526965E-08</v>
      </c>
    </row>
    <row r="43" spans="1:13" ht="15.75">
      <c r="A43" s="211"/>
      <c r="B43" s="183"/>
      <c r="C43" s="556" t="s">
        <v>179</v>
      </c>
      <c r="D43" s="557"/>
      <c r="E43" s="557"/>
      <c r="F43" s="558"/>
      <c r="G43" s="184">
        <v>57921</v>
      </c>
      <c r="H43" s="287">
        <f>SUM(H44:H45)</f>
        <v>114886</v>
      </c>
      <c r="I43" s="185">
        <f>SUM(I44:I45)</f>
        <v>124708.29</v>
      </c>
      <c r="J43" s="185">
        <f>SUM(J44:J45)</f>
        <v>124708.29</v>
      </c>
      <c r="K43" s="185"/>
      <c r="L43" s="181">
        <f t="shared" si="0"/>
        <v>1.0854959699180056</v>
      </c>
      <c r="M43" s="223">
        <f>I43/I77</f>
        <v>0.003263256645559617</v>
      </c>
    </row>
    <row r="44" spans="1:13" ht="20.25" customHeight="1">
      <c r="A44" s="211"/>
      <c r="B44" s="186" t="s">
        <v>94</v>
      </c>
      <c r="C44" s="552" t="s">
        <v>180</v>
      </c>
      <c r="D44" s="543"/>
      <c r="E44" s="543"/>
      <c r="F44" s="544"/>
      <c r="G44" s="174"/>
      <c r="H44" s="283">
        <v>56000</v>
      </c>
      <c r="I44" s="175">
        <v>63907.45</v>
      </c>
      <c r="J44" s="175">
        <f>I44</f>
        <v>63907.45</v>
      </c>
      <c r="K44" s="175"/>
      <c r="L44" s="169">
        <f t="shared" si="0"/>
        <v>1.1412044642857142</v>
      </c>
      <c r="M44" s="221">
        <f>I44/I77</f>
        <v>0.0016722738393194947</v>
      </c>
    </row>
    <row r="45" spans="1:13" ht="15.75">
      <c r="A45" s="211"/>
      <c r="B45" s="176" t="s">
        <v>93</v>
      </c>
      <c r="C45" s="549" t="s">
        <v>181</v>
      </c>
      <c r="D45" s="550"/>
      <c r="E45" s="550"/>
      <c r="F45" s="551"/>
      <c r="G45" s="174"/>
      <c r="H45" s="283">
        <v>58886</v>
      </c>
      <c r="I45" s="175">
        <v>60800.84</v>
      </c>
      <c r="J45" s="175">
        <f>I45</f>
        <v>60800.84</v>
      </c>
      <c r="K45" s="175"/>
      <c r="L45" s="169">
        <f t="shared" si="0"/>
        <v>1.0325177461535848</v>
      </c>
      <c r="M45" s="221">
        <f>I45/I77</f>
        <v>0.0015909828062401223</v>
      </c>
    </row>
    <row r="46" spans="1:13" ht="15.75">
      <c r="A46" s="211"/>
      <c r="B46" s="159"/>
      <c r="C46" s="545" t="s">
        <v>182</v>
      </c>
      <c r="D46" s="546"/>
      <c r="E46" s="546"/>
      <c r="F46" s="547"/>
      <c r="G46" s="187"/>
      <c r="H46" s="275">
        <f>SUM(H47:H49)</f>
        <v>61369.06</v>
      </c>
      <c r="I46" s="275">
        <f>SUM(I47:I49)</f>
        <v>42369.06</v>
      </c>
      <c r="J46" s="171">
        <f>SUM(J47:J48)</f>
        <v>17369.059999999998</v>
      </c>
      <c r="K46" s="171">
        <f>SUM(K47:K49)</f>
        <v>25000</v>
      </c>
      <c r="L46" s="158">
        <f t="shared" si="0"/>
        <v>0.6903977346239294</v>
      </c>
      <c r="M46" s="220">
        <f>I46/I77</f>
        <v>0.001108676228429675</v>
      </c>
    </row>
    <row r="47" spans="1:13" ht="51" customHeight="1">
      <c r="A47" s="211"/>
      <c r="B47" s="170" t="s">
        <v>183</v>
      </c>
      <c r="C47" s="552" t="s">
        <v>285</v>
      </c>
      <c r="D47" s="543"/>
      <c r="E47" s="543"/>
      <c r="F47" s="544"/>
      <c r="G47" s="167"/>
      <c r="H47" s="277">
        <v>4343.06</v>
      </c>
      <c r="I47" s="168">
        <v>4344</v>
      </c>
      <c r="J47" s="168">
        <v>4344</v>
      </c>
      <c r="K47" s="168"/>
      <c r="L47" s="169">
        <f t="shared" si="0"/>
        <v>1.0002164372585227</v>
      </c>
      <c r="M47" s="221">
        <f>I47/I77</f>
        <v>0.0001136699642687024</v>
      </c>
    </row>
    <row r="48" spans="1:14" s="130" customFormat="1" ht="51.75" customHeight="1">
      <c r="A48" s="211"/>
      <c r="B48" s="186" t="s">
        <v>184</v>
      </c>
      <c r="C48" s="552" t="s">
        <v>285</v>
      </c>
      <c r="D48" s="543"/>
      <c r="E48" s="543"/>
      <c r="F48" s="544"/>
      <c r="G48" s="346"/>
      <c r="H48" s="288">
        <v>13026</v>
      </c>
      <c r="I48" s="175">
        <v>13025.06</v>
      </c>
      <c r="J48" s="175">
        <v>13025.06</v>
      </c>
      <c r="K48" s="175"/>
      <c r="L48" s="169">
        <f t="shared" si="0"/>
        <v>0.9999278366344234</v>
      </c>
      <c r="M48" s="221">
        <f>I48/I77</f>
        <v>0.00034082829300131326</v>
      </c>
      <c r="N48" s="347"/>
    </row>
    <row r="49" spans="1:13" s="21" customFormat="1" ht="69.75" customHeight="1">
      <c r="A49" s="211"/>
      <c r="B49" s="170" t="s">
        <v>286</v>
      </c>
      <c r="C49" s="553" t="s">
        <v>287</v>
      </c>
      <c r="D49" s="554"/>
      <c r="E49" s="554"/>
      <c r="F49" s="555"/>
      <c r="G49" s="167"/>
      <c r="H49" s="277">
        <v>44000</v>
      </c>
      <c r="I49" s="168">
        <v>25000</v>
      </c>
      <c r="J49" s="168">
        <v>0</v>
      </c>
      <c r="K49" s="168">
        <f>I49</f>
        <v>25000</v>
      </c>
      <c r="L49" s="169">
        <f t="shared" si="0"/>
        <v>0.5681818181818182</v>
      </c>
      <c r="M49" s="221">
        <f>I49/I77</f>
        <v>0.0006541779711596593</v>
      </c>
    </row>
    <row r="50" spans="1:13" ht="15.75">
      <c r="A50" s="211"/>
      <c r="B50" s="159"/>
      <c r="C50" s="545" t="s">
        <v>185</v>
      </c>
      <c r="D50" s="546"/>
      <c r="E50" s="546"/>
      <c r="F50" s="547"/>
      <c r="G50" s="163">
        <v>12695627</v>
      </c>
      <c r="H50" s="275">
        <f>SUM(H51:H61)</f>
        <v>7778846.16</v>
      </c>
      <c r="I50" s="171">
        <f>SUM(I51:I61)</f>
        <v>8120126.049999999</v>
      </c>
      <c r="J50" s="171">
        <f>SUM(J51:J61)</f>
        <v>5696111.079999999</v>
      </c>
      <c r="K50" s="171">
        <f>SUM(K51:K61)</f>
        <v>2424014.97</v>
      </c>
      <c r="L50" s="158">
        <f t="shared" si="0"/>
        <v>1.043872816479507</v>
      </c>
      <c r="M50" s="220">
        <f>I50/I77</f>
        <v>0.2124803033979879</v>
      </c>
    </row>
    <row r="51" spans="1:13" ht="15.75">
      <c r="A51" s="211"/>
      <c r="B51" s="188" t="s">
        <v>186</v>
      </c>
      <c r="C51" s="548" t="s">
        <v>187</v>
      </c>
      <c r="D51" s="543"/>
      <c r="E51" s="543"/>
      <c r="F51" s="544"/>
      <c r="G51" s="189">
        <v>4159296</v>
      </c>
      <c r="H51" s="288">
        <v>4837350</v>
      </c>
      <c r="I51" s="190">
        <v>5365212</v>
      </c>
      <c r="J51" s="190">
        <f>I51</f>
        <v>5365212</v>
      </c>
      <c r="K51" s="190"/>
      <c r="L51" s="169">
        <f t="shared" si="0"/>
        <v>1.1091221433222735</v>
      </c>
      <c r="M51" s="221">
        <f>I51/I77</f>
        <v>0.14039214004005832</v>
      </c>
    </row>
    <row r="52" spans="1:13" ht="15.75">
      <c r="A52" s="211"/>
      <c r="B52" s="188" t="s">
        <v>188</v>
      </c>
      <c r="C52" s="533" t="s">
        <v>189</v>
      </c>
      <c r="D52" s="543"/>
      <c r="E52" s="543"/>
      <c r="F52" s="544"/>
      <c r="G52" s="191"/>
      <c r="H52" s="283">
        <v>80000</v>
      </c>
      <c r="I52" s="175">
        <v>-21686.91</v>
      </c>
      <c r="J52" s="175">
        <f>I52</f>
        <v>-21686.91</v>
      </c>
      <c r="K52" s="175"/>
      <c r="L52" s="169">
        <f t="shared" si="0"/>
        <v>-0.271086375</v>
      </c>
      <c r="M52" s="221">
        <f>I52/I77</f>
        <v>-0.000567483951380885</v>
      </c>
    </row>
    <row r="53" spans="1:13" ht="47.25" customHeight="1">
      <c r="A53" s="211"/>
      <c r="B53" s="170" t="s">
        <v>190</v>
      </c>
      <c r="C53" s="533" t="s">
        <v>191</v>
      </c>
      <c r="D53" s="534"/>
      <c r="E53" s="534"/>
      <c r="F53" s="535"/>
      <c r="G53" s="173">
        <v>546000</v>
      </c>
      <c r="H53" s="283">
        <v>2085094</v>
      </c>
      <c r="I53" s="175">
        <v>2085093.62</v>
      </c>
      <c r="J53" s="175">
        <v>0</v>
      </c>
      <c r="K53" s="175">
        <f>I53</f>
        <v>2085093.62</v>
      </c>
      <c r="L53" s="169">
        <f t="shared" si="0"/>
        <v>0.9999998177540198</v>
      </c>
      <c r="M53" s="221">
        <f>I53/I77</f>
        <v>0.054560892560381984</v>
      </c>
    </row>
    <row r="54" spans="1:13" ht="30.75" customHeight="1">
      <c r="A54" s="211"/>
      <c r="B54" s="170" t="s">
        <v>192</v>
      </c>
      <c r="C54" s="533" t="s">
        <v>193</v>
      </c>
      <c r="D54" s="534"/>
      <c r="E54" s="534"/>
      <c r="F54" s="535"/>
      <c r="G54" s="166">
        <v>4955160</v>
      </c>
      <c r="H54" s="277">
        <v>316770</v>
      </c>
      <c r="I54" s="168">
        <v>316769.85</v>
      </c>
      <c r="J54" s="168">
        <v>0</v>
      </c>
      <c r="K54" s="168">
        <f>I54</f>
        <v>316769.85</v>
      </c>
      <c r="L54" s="169">
        <f t="shared" si="0"/>
        <v>0.9999995264703097</v>
      </c>
      <c r="M54" s="221">
        <f>I54/I77</f>
        <v>0.008288954311901983</v>
      </c>
    </row>
    <row r="55" spans="1:13" ht="33.75" customHeight="1">
      <c r="A55" s="211"/>
      <c r="B55" s="170" t="s">
        <v>91</v>
      </c>
      <c r="C55" s="533" t="s">
        <v>194</v>
      </c>
      <c r="D55" s="534"/>
      <c r="E55" s="534"/>
      <c r="F55" s="535"/>
      <c r="G55" s="193">
        <v>50000</v>
      </c>
      <c r="H55" s="283">
        <v>70000</v>
      </c>
      <c r="I55" s="194">
        <v>22151.5</v>
      </c>
      <c r="J55" s="194">
        <v>0</v>
      </c>
      <c r="K55" s="194">
        <f>I55</f>
        <v>22151.5</v>
      </c>
      <c r="L55" s="169">
        <f t="shared" si="0"/>
        <v>0.31645</v>
      </c>
      <c r="M55" s="221">
        <f>I55/I77</f>
        <v>0.0005796409331257277</v>
      </c>
    </row>
    <row r="56" spans="1:13" ht="33.75" customHeight="1">
      <c r="A56" s="211"/>
      <c r="B56" s="170" t="s">
        <v>195</v>
      </c>
      <c r="C56" s="533" t="s">
        <v>196</v>
      </c>
      <c r="D56" s="534"/>
      <c r="E56" s="534"/>
      <c r="F56" s="535"/>
      <c r="G56" s="193"/>
      <c r="H56" s="283">
        <v>18897.16</v>
      </c>
      <c r="I56" s="194">
        <v>0</v>
      </c>
      <c r="J56" s="194">
        <v>0</v>
      </c>
      <c r="K56" s="194">
        <v>0</v>
      </c>
      <c r="L56" s="169">
        <f t="shared" si="0"/>
        <v>0</v>
      </c>
      <c r="M56" s="221">
        <f>I56/I77</f>
        <v>0</v>
      </c>
    </row>
    <row r="57" spans="1:13" ht="35.25" customHeight="1">
      <c r="A57" s="211"/>
      <c r="B57" s="182" t="s">
        <v>197</v>
      </c>
      <c r="C57" s="533" t="s">
        <v>198</v>
      </c>
      <c r="D57" s="543"/>
      <c r="E57" s="543"/>
      <c r="F57" s="544"/>
      <c r="G57" s="173">
        <v>96440</v>
      </c>
      <c r="H57" s="283">
        <v>96440</v>
      </c>
      <c r="I57" s="175">
        <v>95655</v>
      </c>
      <c r="J57" s="175">
        <f>I57</f>
        <v>95655</v>
      </c>
      <c r="K57" s="175">
        <v>0</v>
      </c>
      <c r="L57" s="169">
        <f t="shared" si="0"/>
        <v>0.991860223973455</v>
      </c>
      <c r="M57" s="221">
        <f>I57/I77</f>
        <v>0.0025030157532510886</v>
      </c>
    </row>
    <row r="58" spans="1:13" ht="15.75">
      <c r="A58" s="211"/>
      <c r="B58" s="183" t="s">
        <v>199</v>
      </c>
      <c r="C58" s="538" t="s">
        <v>200</v>
      </c>
      <c r="D58" s="538"/>
      <c r="E58" s="538"/>
      <c r="F58" s="539"/>
      <c r="G58" s="173">
        <v>137492</v>
      </c>
      <c r="H58" s="283">
        <v>5230</v>
      </c>
      <c r="I58" s="175">
        <v>5230</v>
      </c>
      <c r="J58" s="175">
        <f>I58</f>
        <v>5230</v>
      </c>
      <c r="K58" s="175">
        <v>0</v>
      </c>
      <c r="L58" s="169">
        <f t="shared" si="0"/>
        <v>1</v>
      </c>
      <c r="M58" s="221">
        <f>I58/I77</f>
        <v>0.00013685403156660073</v>
      </c>
    </row>
    <row r="59" spans="1:13" ht="75" customHeight="1">
      <c r="A59" s="211"/>
      <c r="B59" s="183" t="s">
        <v>92</v>
      </c>
      <c r="C59" s="538" t="s">
        <v>201</v>
      </c>
      <c r="D59" s="538"/>
      <c r="E59" s="538"/>
      <c r="F59" s="539"/>
      <c r="G59" s="174"/>
      <c r="H59" s="283">
        <v>269065</v>
      </c>
      <c r="I59" s="175">
        <v>251500.97</v>
      </c>
      <c r="J59" s="175">
        <f>I59</f>
        <v>251500.97</v>
      </c>
      <c r="K59" s="175"/>
      <c r="L59" s="169">
        <f t="shared" si="0"/>
        <v>0.9347219816772899</v>
      </c>
      <c r="M59" s="221">
        <f>I59/I77</f>
        <v>0.0065810557719714535</v>
      </c>
    </row>
    <row r="60" spans="1:13" ht="37.5" customHeight="1">
      <c r="A60" s="212"/>
      <c r="B60" s="183" t="s">
        <v>202</v>
      </c>
      <c r="C60" s="540" t="s">
        <v>203</v>
      </c>
      <c r="D60" s="541"/>
      <c r="E60" s="541"/>
      <c r="F60" s="542"/>
      <c r="G60" s="174"/>
      <c r="H60" s="283">
        <v>0</v>
      </c>
      <c r="I60" s="175">
        <v>0.02</v>
      </c>
      <c r="J60" s="175">
        <v>0.02</v>
      </c>
      <c r="K60" s="175">
        <v>0</v>
      </c>
      <c r="L60" s="169">
        <v>0</v>
      </c>
      <c r="M60" s="221">
        <f>I60/I77</f>
        <v>5.233423769277275E-10</v>
      </c>
    </row>
    <row r="61" spans="1:13" ht="15.75">
      <c r="A61" s="212"/>
      <c r="B61" s="183" t="s">
        <v>288</v>
      </c>
      <c r="C61" s="540" t="s">
        <v>289</v>
      </c>
      <c r="D61" s="541"/>
      <c r="E61" s="541"/>
      <c r="F61" s="542"/>
      <c r="G61" s="174"/>
      <c r="H61" s="283">
        <v>0</v>
      </c>
      <c r="I61" s="175">
        <v>200</v>
      </c>
      <c r="J61" s="175">
        <v>200</v>
      </c>
      <c r="K61" s="175">
        <v>0</v>
      </c>
      <c r="L61" s="169">
        <v>0</v>
      </c>
      <c r="M61" s="221">
        <f>I61/I77</f>
        <v>5.233423769277274E-06</v>
      </c>
    </row>
    <row r="62" spans="1:13" ht="15.75">
      <c r="A62" s="212" t="s">
        <v>30</v>
      </c>
      <c r="B62" s="195"/>
      <c r="C62" s="153" t="s">
        <v>204</v>
      </c>
      <c r="D62" s="154"/>
      <c r="E62" s="154"/>
      <c r="F62" s="155"/>
      <c r="G62" s="163">
        <f>SUM(G63:G64)</f>
        <v>10650136</v>
      </c>
      <c r="H62" s="275">
        <f>SUM(H63:H64)</f>
        <v>12423057</v>
      </c>
      <c r="I62" s="171">
        <f>SUM(I63:I64)</f>
        <v>12423057</v>
      </c>
      <c r="J62" s="171">
        <f>SUM(J63:J64)</f>
        <v>12423057</v>
      </c>
      <c r="K62" s="171">
        <f>SUM(K63:K64)</f>
        <v>0</v>
      </c>
      <c r="L62" s="158">
        <f>I62/H62</f>
        <v>1</v>
      </c>
      <c r="M62" s="220">
        <f>I62/I77</f>
        <v>0.32507560895443216</v>
      </c>
    </row>
    <row r="63" spans="1:13" ht="15.75">
      <c r="A63" s="211"/>
      <c r="B63" s="170" t="s">
        <v>205</v>
      </c>
      <c r="C63" s="528" t="s">
        <v>206</v>
      </c>
      <c r="D63" s="529"/>
      <c r="E63" s="529"/>
      <c r="F63" s="530"/>
      <c r="G63" s="166">
        <v>8236656</v>
      </c>
      <c r="H63" s="277">
        <v>9536867</v>
      </c>
      <c r="I63" s="168">
        <v>9536867</v>
      </c>
      <c r="J63" s="168">
        <f>I63</f>
        <v>9536867</v>
      </c>
      <c r="K63" s="168">
        <v>0</v>
      </c>
      <c r="L63" s="169">
        <f>I63/H63</f>
        <v>1</v>
      </c>
      <c r="M63" s="221">
        <f>I63/I77</f>
        <v>0.24955233221118026</v>
      </c>
    </row>
    <row r="64" spans="1:13" ht="15.75">
      <c r="A64" s="211"/>
      <c r="B64" s="170" t="s">
        <v>205</v>
      </c>
      <c r="C64" s="528" t="s">
        <v>207</v>
      </c>
      <c r="D64" s="529"/>
      <c r="E64" s="529"/>
      <c r="F64" s="530"/>
      <c r="G64" s="166">
        <v>2413480</v>
      </c>
      <c r="H64" s="277">
        <v>2886190</v>
      </c>
      <c r="I64" s="168">
        <v>2886190</v>
      </c>
      <c r="J64" s="168">
        <f>I64</f>
        <v>2886190</v>
      </c>
      <c r="K64" s="168">
        <v>0</v>
      </c>
      <c r="L64" s="169">
        <f>I64/H64</f>
        <v>1</v>
      </c>
      <c r="M64" s="221">
        <f>I64/I77</f>
        <v>0.07552327674325188</v>
      </c>
    </row>
    <row r="65" spans="1:13" ht="15.75">
      <c r="A65" s="212" t="s">
        <v>31</v>
      </c>
      <c r="B65" s="196"/>
      <c r="C65" s="197" t="s">
        <v>107</v>
      </c>
      <c r="D65" s="154"/>
      <c r="E65" s="154"/>
      <c r="F65" s="155"/>
      <c r="G65" s="198">
        <v>6568015</v>
      </c>
      <c r="H65" s="276">
        <f>SUM(H67:H75)</f>
        <v>6438448.71</v>
      </c>
      <c r="I65" s="177">
        <f>SUM(I67:I75)</f>
        <v>6254457.17</v>
      </c>
      <c r="J65" s="177">
        <f>SUM(J67:J75)</f>
        <v>5303671.17</v>
      </c>
      <c r="K65" s="177">
        <f>SUM(K67:K75)</f>
        <v>950786</v>
      </c>
      <c r="L65" s="158">
        <f>I65/H65</f>
        <v>0.9714230013645632</v>
      </c>
      <c r="M65" s="220">
        <f>I65/I77</f>
        <v>0.16366112408702338</v>
      </c>
    </row>
    <row r="66" spans="1:13" ht="15.75">
      <c r="A66" s="211"/>
      <c r="B66" s="159"/>
      <c r="C66" s="35"/>
      <c r="D66" s="154"/>
      <c r="E66" s="154"/>
      <c r="F66" s="155"/>
      <c r="G66" s="37"/>
      <c r="H66" s="288"/>
      <c r="I66" s="162"/>
      <c r="J66" s="162"/>
      <c r="K66" s="162"/>
      <c r="L66" s="169"/>
      <c r="M66" s="221"/>
    </row>
    <row r="67" spans="1:13" ht="15.75">
      <c r="A67" s="211"/>
      <c r="B67" s="537" t="s">
        <v>208</v>
      </c>
      <c r="C67" s="528" t="s">
        <v>209</v>
      </c>
      <c r="D67" s="529"/>
      <c r="E67" s="529"/>
      <c r="F67" s="530"/>
      <c r="G67" s="167"/>
      <c r="H67" s="277"/>
      <c r="I67" s="168"/>
      <c r="J67" s="168"/>
      <c r="K67" s="168"/>
      <c r="L67" s="169"/>
      <c r="M67" s="221"/>
    </row>
    <row r="68" spans="1:13" ht="39" customHeight="1">
      <c r="A68" s="211"/>
      <c r="B68" s="537"/>
      <c r="C68" s="531"/>
      <c r="D68" s="529"/>
      <c r="E68" s="529"/>
      <c r="F68" s="530"/>
      <c r="G68" s="166">
        <v>5004030</v>
      </c>
      <c r="H68" s="277">
        <v>4532772.71</v>
      </c>
      <c r="I68" s="168">
        <v>4440147.31</v>
      </c>
      <c r="J68" s="168">
        <f>I68</f>
        <v>4440147.31</v>
      </c>
      <c r="K68" s="168"/>
      <c r="L68" s="169">
        <f>I68/H68</f>
        <v>0.9795653993866371</v>
      </c>
      <c r="M68" s="221">
        <f>I68/I77</f>
        <v>0.11618586235623274</v>
      </c>
    </row>
    <row r="69" spans="1:13" ht="15.75">
      <c r="A69" s="211"/>
      <c r="B69" s="159"/>
      <c r="C69" s="35"/>
      <c r="D69" s="154"/>
      <c r="E69" s="199"/>
      <c r="F69" s="200"/>
      <c r="G69" s="167"/>
      <c r="H69" s="277"/>
      <c r="I69" s="168"/>
      <c r="J69" s="168"/>
      <c r="K69" s="168"/>
      <c r="L69" s="169"/>
      <c r="M69" s="221"/>
    </row>
    <row r="70" spans="1:13" ht="15.75">
      <c r="A70" s="211"/>
      <c r="B70" s="159"/>
      <c r="C70" s="35"/>
      <c r="D70" s="154"/>
      <c r="E70" s="199"/>
      <c r="F70" s="200"/>
      <c r="G70" s="167"/>
      <c r="H70" s="277"/>
      <c r="I70" s="168"/>
      <c r="J70" s="168"/>
      <c r="K70" s="168"/>
      <c r="L70" s="169"/>
      <c r="M70" s="221"/>
    </row>
    <row r="71" spans="1:13" ht="15.75">
      <c r="A71" s="211"/>
      <c r="B71" s="159" t="s">
        <v>211</v>
      </c>
      <c r="C71" s="528" t="s">
        <v>210</v>
      </c>
      <c r="D71" s="529"/>
      <c r="E71" s="529"/>
      <c r="F71" s="530"/>
      <c r="G71" s="167"/>
      <c r="H71" s="277"/>
      <c r="I71" s="168"/>
      <c r="J71" s="168"/>
      <c r="K71" s="168"/>
      <c r="L71" s="169"/>
      <c r="M71" s="221"/>
    </row>
    <row r="72" spans="1:13" ht="15.75">
      <c r="A72" s="211"/>
      <c r="B72" s="159"/>
      <c r="C72" s="531"/>
      <c r="D72" s="529"/>
      <c r="E72" s="529"/>
      <c r="F72" s="530"/>
      <c r="G72" s="167"/>
      <c r="H72" s="277">
        <v>950786</v>
      </c>
      <c r="I72" s="168">
        <v>950786</v>
      </c>
      <c r="J72" s="168">
        <v>0</v>
      </c>
      <c r="K72" s="168">
        <f>I72</f>
        <v>950786</v>
      </c>
      <c r="L72" s="169">
        <f>I72/H72</f>
        <v>1</v>
      </c>
      <c r="M72" s="221">
        <f>I72/I77</f>
        <v>0.024879330259480314</v>
      </c>
    </row>
    <row r="73" spans="1:13" ht="15.75">
      <c r="A73" s="211"/>
      <c r="B73" s="159"/>
      <c r="C73" s="35"/>
      <c r="D73" s="154"/>
      <c r="E73" s="154"/>
      <c r="F73" s="155"/>
      <c r="G73" s="167"/>
      <c r="H73" s="277"/>
      <c r="I73" s="168"/>
      <c r="J73" s="168"/>
      <c r="K73" s="168"/>
      <c r="L73" s="169"/>
      <c r="M73" s="221"/>
    </row>
    <row r="74" spans="1:13" ht="15.75">
      <c r="A74" s="211"/>
      <c r="B74" s="532" t="s">
        <v>212</v>
      </c>
      <c r="C74" s="533" t="s">
        <v>213</v>
      </c>
      <c r="D74" s="534"/>
      <c r="E74" s="534"/>
      <c r="F74" s="535"/>
      <c r="G74" s="167"/>
      <c r="H74" s="277"/>
      <c r="I74" s="168"/>
      <c r="J74" s="168"/>
      <c r="K74" s="168"/>
      <c r="L74" s="169"/>
      <c r="M74" s="221"/>
    </row>
    <row r="75" spans="1:13" ht="15.75">
      <c r="A75" s="211"/>
      <c r="B75" s="532"/>
      <c r="C75" s="536"/>
      <c r="D75" s="534"/>
      <c r="E75" s="534"/>
      <c r="F75" s="535"/>
      <c r="G75" s="167"/>
      <c r="H75" s="277">
        <v>954890</v>
      </c>
      <c r="I75" s="168">
        <v>863523.86</v>
      </c>
      <c r="J75" s="168">
        <f>I75</f>
        <v>863523.86</v>
      </c>
      <c r="K75" s="168">
        <v>0</v>
      </c>
      <c r="L75" s="169">
        <f>I75/H75</f>
        <v>0.9043176282084847</v>
      </c>
      <c r="M75" s="221">
        <f>I75/I77</f>
        <v>0.022595931471310306</v>
      </c>
    </row>
    <row r="76" spans="1:13" ht="15.75">
      <c r="A76" s="211"/>
      <c r="B76" s="159"/>
      <c r="C76" s="35"/>
      <c r="D76" s="154"/>
      <c r="E76" s="154"/>
      <c r="F76" s="200"/>
      <c r="G76" s="201"/>
      <c r="H76" s="289"/>
      <c r="I76" s="202"/>
      <c r="J76" s="202"/>
      <c r="K76" s="202"/>
      <c r="L76" s="169"/>
      <c r="M76" s="221"/>
    </row>
    <row r="77" spans="1:13" s="203" customFormat="1" ht="16.5" thickBot="1">
      <c r="A77" s="213"/>
      <c r="B77" s="204"/>
      <c r="C77" s="205" t="s">
        <v>32</v>
      </c>
      <c r="D77" s="206"/>
      <c r="E77" s="206"/>
      <c r="F77" s="207"/>
      <c r="G77" s="208">
        <f>G65+G62+G12</f>
        <v>39022676</v>
      </c>
      <c r="H77" s="290">
        <f>H65+H62+H12</f>
        <v>39369015.410000004</v>
      </c>
      <c r="I77" s="209">
        <f>I65+I62+I12</f>
        <v>38215900.11</v>
      </c>
      <c r="J77" s="209">
        <f>J65+J62+J50+J46+J43+J42+J35+J30+J22+J14</f>
        <v>32889588.27</v>
      </c>
      <c r="K77" s="209">
        <f>K65+K62+K50+K46+K43+K42+K35+K30+K22+K14</f>
        <v>5326311.84</v>
      </c>
      <c r="L77" s="214">
        <f>I77/H77</f>
        <v>0.9707100803006847</v>
      </c>
      <c r="M77" s="224">
        <f>I77/I77</f>
        <v>1</v>
      </c>
    </row>
    <row r="78" ht="12.75">
      <c r="H78" s="291"/>
    </row>
    <row r="79" ht="12.75">
      <c r="H79" s="291"/>
    </row>
    <row r="80" ht="12.75">
      <c r="H80" s="291"/>
    </row>
    <row r="81" ht="12.75">
      <c r="H81" s="291"/>
    </row>
    <row r="82" ht="12.75">
      <c r="H82" s="291"/>
    </row>
    <row r="83" ht="12.75">
      <c r="H83" s="291"/>
    </row>
    <row r="84" ht="12.75">
      <c r="H84" s="291"/>
    </row>
    <row r="85" ht="12.75">
      <c r="H85" s="291"/>
    </row>
    <row r="86" ht="12.75">
      <c r="H86" s="291"/>
    </row>
    <row r="87" ht="12.75">
      <c r="H87" s="291"/>
    </row>
    <row r="88" ht="12.75">
      <c r="H88" s="291"/>
    </row>
    <row r="89" ht="12.75">
      <c r="H89" s="291"/>
    </row>
    <row r="90" ht="12.75">
      <c r="H90" s="291"/>
    </row>
    <row r="91" ht="12.75">
      <c r="H91" s="291"/>
    </row>
    <row r="92" ht="12.75">
      <c r="H92" s="291"/>
    </row>
    <row r="93" ht="12.75">
      <c r="H93" s="291"/>
    </row>
    <row r="94" ht="12.75">
      <c r="H94" s="291"/>
    </row>
    <row r="95" ht="12.75">
      <c r="H95" s="291"/>
    </row>
    <row r="96" ht="12.75">
      <c r="H96" s="291"/>
    </row>
    <row r="97" ht="12.75">
      <c r="H97" s="291"/>
    </row>
    <row r="98" ht="12.75">
      <c r="H98" s="291"/>
    </row>
    <row r="99" ht="12.75">
      <c r="H99" s="291"/>
    </row>
    <row r="100" ht="12.75">
      <c r="H100" s="291"/>
    </row>
    <row r="101" ht="12.75">
      <c r="H101" s="291"/>
    </row>
    <row r="102" ht="12.75">
      <c r="H102" s="291"/>
    </row>
    <row r="103" ht="12.75">
      <c r="H103" s="291"/>
    </row>
    <row r="104" ht="12.75">
      <c r="H104" s="291"/>
    </row>
    <row r="105" ht="12.75">
      <c r="H105" s="291"/>
    </row>
    <row r="106" ht="12.75">
      <c r="H106" s="291"/>
    </row>
    <row r="107" ht="12.75">
      <c r="H107" s="291"/>
    </row>
    <row r="108" ht="12.75">
      <c r="H108" s="291"/>
    </row>
    <row r="109" ht="12.75">
      <c r="H109" s="291"/>
    </row>
    <row r="110" ht="12.75">
      <c r="H110" s="291"/>
    </row>
    <row r="111" ht="12.75">
      <c r="H111" s="291"/>
    </row>
    <row r="112" ht="12.75">
      <c r="H112" s="291"/>
    </row>
    <row r="113" ht="12.75">
      <c r="H113" s="291"/>
    </row>
    <row r="114" ht="12.75">
      <c r="H114" s="291"/>
    </row>
    <row r="115" ht="12.75">
      <c r="H115" s="291"/>
    </row>
    <row r="116" ht="12.75">
      <c r="H116" s="291"/>
    </row>
    <row r="117" ht="12.75">
      <c r="H117" s="291"/>
    </row>
    <row r="118" ht="12.75">
      <c r="H118" s="291"/>
    </row>
    <row r="119" ht="12.75">
      <c r="H119" s="291"/>
    </row>
    <row r="120" ht="12.75">
      <c r="H120" s="291"/>
    </row>
    <row r="121" ht="12.75">
      <c r="H121" s="291"/>
    </row>
    <row r="122" ht="12.75">
      <c r="H122" s="291"/>
    </row>
    <row r="123" ht="12.75">
      <c r="H123" s="291"/>
    </row>
    <row r="124" ht="12.75">
      <c r="H124" s="291"/>
    </row>
    <row r="125" ht="12.75">
      <c r="H125" s="291"/>
    </row>
    <row r="126" ht="12.75">
      <c r="H126" s="291"/>
    </row>
    <row r="127" ht="12.75">
      <c r="H127" s="291"/>
    </row>
    <row r="128" ht="12.75">
      <c r="H128" s="291"/>
    </row>
    <row r="129" ht="12.75">
      <c r="H129" s="291"/>
    </row>
    <row r="130" ht="12.75">
      <c r="H130" s="291"/>
    </row>
    <row r="131" ht="12.75">
      <c r="H131" s="291"/>
    </row>
    <row r="132" ht="12.75">
      <c r="H132" s="291"/>
    </row>
    <row r="133" ht="12.75">
      <c r="H133" s="291"/>
    </row>
    <row r="134" ht="12.75">
      <c r="H134" s="291"/>
    </row>
    <row r="135" ht="12.75">
      <c r="H135" s="291"/>
    </row>
    <row r="136" ht="12.75">
      <c r="H136" s="291"/>
    </row>
    <row r="137" ht="12.75">
      <c r="H137" s="291"/>
    </row>
    <row r="138" ht="12.75">
      <c r="H138" s="291"/>
    </row>
    <row r="139" ht="12.75">
      <c r="H139" s="291"/>
    </row>
    <row r="140" ht="12.75">
      <c r="H140" s="291"/>
    </row>
    <row r="141" ht="12.75">
      <c r="H141" s="291"/>
    </row>
    <row r="142" ht="12.75">
      <c r="H142" s="291"/>
    </row>
    <row r="143" ht="12.75">
      <c r="H143" s="291"/>
    </row>
    <row r="144" ht="12.75">
      <c r="H144" s="291"/>
    </row>
    <row r="145" ht="12.75">
      <c r="H145" s="291"/>
    </row>
    <row r="146" ht="12.75">
      <c r="H146" s="291"/>
    </row>
    <row r="147" ht="12.75">
      <c r="H147" s="291"/>
    </row>
    <row r="148" ht="12.75">
      <c r="H148" s="291"/>
    </row>
    <row r="149" ht="12.75">
      <c r="H149" s="291"/>
    </row>
    <row r="150" ht="12.75">
      <c r="H150" s="291"/>
    </row>
    <row r="151" ht="12.75">
      <c r="H151" s="291"/>
    </row>
    <row r="152" ht="12.75">
      <c r="H152" s="291"/>
    </row>
    <row r="153" ht="12.75">
      <c r="H153" s="291"/>
    </row>
    <row r="154" ht="12.75">
      <c r="H154" s="291"/>
    </row>
    <row r="155" ht="12.75">
      <c r="H155" s="291"/>
    </row>
    <row r="156" ht="12.75">
      <c r="H156" s="291"/>
    </row>
    <row r="157" ht="12.75">
      <c r="H157" s="291"/>
    </row>
    <row r="158" ht="12.75">
      <c r="H158" s="291"/>
    </row>
    <row r="159" ht="12.75">
      <c r="H159" s="291"/>
    </row>
    <row r="160" ht="12.75">
      <c r="H160" s="291"/>
    </row>
    <row r="161" ht="12.75">
      <c r="H161" s="291"/>
    </row>
    <row r="162" ht="12.75">
      <c r="H162" s="291"/>
    </row>
    <row r="163" ht="12.75">
      <c r="H163" s="291"/>
    </row>
    <row r="164" ht="12.75">
      <c r="H164" s="291"/>
    </row>
    <row r="165" ht="12.75">
      <c r="H165" s="291"/>
    </row>
    <row r="166" ht="12.75">
      <c r="H166" s="291"/>
    </row>
    <row r="167" ht="12.75">
      <c r="H167" s="291"/>
    </row>
    <row r="168" ht="12.75">
      <c r="H168" s="291"/>
    </row>
    <row r="169" ht="12.75">
      <c r="H169" s="291"/>
    </row>
    <row r="170" ht="12.75">
      <c r="H170" s="291"/>
    </row>
    <row r="171" ht="12.75">
      <c r="H171" s="291"/>
    </row>
    <row r="172" ht="12.75">
      <c r="H172" s="291"/>
    </row>
    <row r="173" ht="12.75">
      <c r="H173" s="291"/>
    </row>
    <row r="174" ht="12.75">
      <c r="H174" s="291"/>
    </row>
    <row r="175" ht="12.75">
      <c r="H175" s="291"/>
    </row>
    <row r="176" ht="12.75">
      <c r="H176" s="291"/>
    </row>
    <row r="177" ht="12.75">
      <c r="H177" s="291"/>
    </row>
    <row r="178" ht="12.75">
      <c r="H178" s="291"/>
    </row>
    <row r="179" ht="12.75">
      <c r="H179" s="291"/>
    </row>
    <row r="180" ht="12.75">
      <c r="H180" s="291"/>
    </row>
    <row r="181" ht="12.75">
      <c r="H181" s="291"/>
    </row>
    <row r="182" ht="12.75">
      <c r="H182" s="291"/>
    </row>
    <row r="183" ht="12.75">
      <c r="H183" s="291"/>
    </row>
    <row r="184" ht="12.75">
      <c r="H184" s="291"/>
    </row>
    <row r="185" ht="12.75">
      <c r="H185" s="291"/>
    </row>
    <row r="186" ht="12.75">
      <c r="H186" s="291"/>
    </row>
    <row r="187" ht="12.75">
      <c r="H187" s="291"/>
    </row>
    <row r="188" ht="12.75">
      <c r="H188" s="291"/>
    </row>
    <row r="189" ht="12.75">
      <c r="H189" s="291"/>
    </row>
    <row r="190" ht="12.75">
      <c r="H190" s="291"/>
    </row>
    <row r="191" ht="12.75">
      <c r="H191" s="291"/>
    </row>
    <row r="192" ht="12.75">
      <c r="H192" s="291"/>
    </row>
    <row r="193" ht="12.75">
      <c r="H193" s="291"/>
    </row>
    <row r="194" ht="12.75">
      <c r="H194" s="291"/>
    </row>
    <row r="195" ht="12.75">
      <c r="H195" s="291"/>
    </row>
    <row r="196" ht="12.75">
      <c r="H196" s="291"/>
    </row>
    <row r="197" ht="12.75">
      <c r="H197" s="291"/>
    </row>
    <row r="198" ht="12.75">
      <c r="H198" s="291"/>
    </row>
    <row r="199" ht="12.75">
      <c r="H199" s="291"/>
    </row>
    <row r="200" ht="12.75">
      <c r="H200" s="291"/>
    </row>
    <row r="201" ht="12.75">
      <c r="H201" s="291"/>
    </row>
    <row r="202" ht="12.75">
      <c r="H202" s="291"/>
    </row>
    <row r="203" ht="12.75">
      <c r="H203" s="291"/>
    </row>
    <row r="204" ht="12.75">
      <c r="H204" s="291"/>
    </row>
    <row r="205" ht="12.75">
      <c r="H205" s="291"/>
    </row>
    <row r="206" ht="12.75">
      <c r="H206" s="291"/>
    </row>
    <row r="207" ht="12.75">
      <c r="H207" s="291"/>
    </row>
    <row r="208" ht="12.75">
      <c r="H208" s="291"/>
    </row>
    <row r="209" ht="12.75">
      <c r="H209" s="291"/>
    </row>
    <row r="210" ht="12.75">
      <c r="H210" s="291"/>
    </row>
    <row r="211" ht="12.75">
      <c r="H211" s="291"/>
    </row>
    <row r="212" ht="12.75">
      <c r="H212" s="291"/>
    </row>
    <row r="213" ht="12.75">
      <c r="H213" s="291"/>
    </row>
    <row r="214" ht="12.75">
      <c r="H214" s="291"/>
    </row>
    <row r="215" ht="12.75">
      <c r="H215" s="291"/>
    </row>
    <row r="216" ht="12.75">
      <c r="H216" s="291"/>
    </row>
    <row r="217" ht="12.75">
      <c r="H217" s="291"/>
    </row>
    <row r="218" ht="12.75">
      <c r="H218" s="291"/>
    </row>
    <row r="219" ht="12.75">
      <c r="H219" s="291"/>
    </row>
    <row r="220" ht="12.75">
      <c r="H220" s="291"/>
    </row>
    <row r="221" ht="12.75">
      <c r="H221" s="291"/>
    </row>
    <row r="222" ht="12.75">
      <c r="H222" s="291"/>
    </row>
    <row r="223" ht="12.75">
      <c r="H223" s="291"/>
    </row>
    <row r="224" ht="12.75">
      <c r="H224" s="291"/>
    </row>
    <row r="225" ht="12.75">
      <c r="H225" s="291"/>
    </row>
    <row r="226" ht="12.75">
      <c r="H226" s="291"/>
    </row>
    <row r="227" ht="12.75">
      <c r="H227" s="291"/>
    </row>
    <row r="228" ht="12.75">
      <c r="H228" s="291"/>
    </row>
    <row r="229" ht="12.75">
      <c r="H229" s="291"/>
    </row>
    <row r="230" ht="12.75">
      <c r="H230" s="291"/>
    </row>
    <row r="231" ht="12.75">
      <c r="H231" s="291"/>
    </row>
    <row r="232" ht="12.75">
      <c r="H232" s="291"/>
    </row>
    <row r="233" ht="12.75">
      <c r="H233" s="291"/>
    </row>
    <row r="234" ht="12.75">
      <c r="H234" s="291"/>
    </row>
    <row r="235" ht="12.75">
      <c r="H235" s="291"/>
    </row>
    <row r="236" ht="12.75">
      <c r="H236" s="291"/>
    </row>
    <row r="237" ht="12.75">
      <c r="H237" s="291"/>
    </row>
    <row r="238" ht="12.75">
      <c r="H238" s="291"/>
    </row>
    <row r="239" ht="12.75">
      <c r="H239" s="291"/>
    </row>
    <row r="240" ht="12.75">
      <c r="H240" s="291"/>
    </row>
    <row r="241" ht="12.75">
      <c r="H241" s="291"/>
    </row>
    <row r="242" ht="12.75">
      <c r="H242" s="291"/>
    </row>
    <row r="243" ht="12.75">
      <c r="H243" s="291"/>
    </row>
    <row r="244" ht="12.75">
      <c r="H244" s="291"/>
    </row>
    <row r="245" ht="12.75">
      <c r="H245" s="291"/>
    </row>
    <row r="246" ht="12.75">
      <c r="H246" s="291"/>
    </row>
    <row r="247" ht="12.75">
      <c r="H247" s="291"/>
    </row>
    <row r="248" ht="12.75">
      <c r="H248" s="291"/>
    </row>
    <row r="249" ht="12.75">
      <c r="H249" s="291"/>
    </row>
    <row r="250" ht="12.75">
      <c r="H250" s="291"/>
    </row>
    <row r="251" ht="12.75">
      <c r="H251" s="291"/>
    </row>
    <row r="252" ht="12.75">
      <c r="H252" s="291"/>
    </row>
    <row r="253" ht="12.75">
      <c r="H253" s="291"/>
    </row>
    <row r="254" ht="12.75">
      <c r="H254" s="291"/>
    </row>
    <row r="255" ht="12.75">
      <c r="H255" s="291"/>
    </row>
    <row r="256" ht="12.75">
      <c r="H256" s="291"/>
    </row>
    <row r="257" ht="12.75">
      <c r="H257" s="291"/>
    </row>
    <row r="258" ht="12.75">
      <c r="H258" s="291"/>
    </row>
    <row r="259" ht="12.75">
      <c r="H259" s="291"/>
    </row>
    <row r="260" ht="12.75">
      <c r="H260" s="291"/>
    </row>
    <row r="261" ht="12.75">
      <c r="H261" s="291"/>
    </row>
    <row r="262" ht="12.75">
      <c r="H262" s="291"/>
    </row>
    <row r="263" ht="12.75">
      <c r="H263" s="291"/>
    </row>
    <row r="264" ht="12.75">
      <c r="H264" s="291"/>
    </row>
    <row r="265" ht="12.75">
      <c r="H265" s="291"/>
    </row>
    <row r="266" ht="12.75">
      <c r="H266" s="291"/>
    </row>
    <row r="267" ht="12.75">
      <c r="H267" s="291"/>
    </row>
    <row r="268" ht="12.75">
      <c r="H268" s="291"/>
    </row>
    <row r="269" ht="12.75">
      <c r="H269" s="291"/>
    </row>
    <row r="270" ht="12.75">
      <c r="H270" s="291"/>
    </row>
    <row r="271" ht="12.75">
      <c r="H271" s="291"/>
    </row>
    <row r="272" ht="12.75">
      <c r="H272" s="291"/>
    </row>
    <row r="273" ht="12.75">
      <c r="H273" s="291"/>
    </row>
    <row r="274" ht="12.75">
      <c r="H274" s="291"/>
    </row>
    <row r="275" ht="12.75">
      <c r="H275" s="291"/>
    </row>
    <row r="276" ht="12.75">
      <c r="H276" s="291"/>
    </row>
    <row r="277" ht="12.75">
      <c r="H277" s="291"/>
    </row>
    <row r="278" ht="12.75">
      <c r="H278" s="291"/>
    </row>
    <row r="279" ht="12.75">
      <c r="H279" s="291"/>
    </row>
    <row r="280" ht="12.75">
      <c r="H280" s="291"/>
    </row>
    <row r="281" ht="12.75">
      <c r="H281" s="291"/>
    </row>
    <row r="282" ht="12.75">
      <c r="H282" s="291"/>
    </row>
    <row r="283" ht="12.75">
      <c r="H283" s="291"/>
    </row>
    <row r="284" ht="12.75">
      <c r="H284" s="291"/>
    </row>
    <row r="285" ht="12.75">
      <c r="H285" s="291"/>
    </row>
    <row r="286" ht="12.75">
      <c r="H286" s="291"/>
    </row>
    <row r="287" ht="12.75">
      <c r="H287" s="291"/>
    </row>
    <row r="288" ht="12.75">
      <c r="H288" s="291"/>
    </row>
    <row r="289" ht="12.75">
      <c r="H289" s="291"/>
    </row>
    <row r="290" ht="12.75">
      <c r="H290" s="291"/>
    </row>
    <row r="291" ht="12.75">
      <c r="H291" s="291"/>
    </row>
    <row r="292" ht="12.75">
      <c r="H292" s="291"/>
    </row>
    <row r="293" ht="12.75">
      <c r="H293" s="291"/>
    </row>
    <row r="294" ht="12.75">
      <c r="H294" s="291"/>
    </row>
    <row r="295" ht="12.75">
      <c r="H295" s="291"/>
    </row>
    <row r="296" ht="12.75">
      <c r="H296" s="291"/>
    </row>
    <row r="297" ht="12.75">
      <c r="H297" s="291"/>
    </row>
    <row r="298" ht="12.75">
      <c r="H298" s="291"/>
    </row>
    <row r="299" ht="12.75">
      <c r="H299" s="291"/>
    </row>
    <row r="300" ht="12.75">
      <c r="H300" s="291"/>
    </row>
    <row r="301" ht="12.75">
      <c r="H301" s="291"/>
    </row>
    <row r="302" ht="12.75">
      <c r="H302" s="291"/>
    </row>
    <row r="303" ht="12.75">
      <c r="H303" s="291"/>
    </row>
    <row r="304" ht="12.75">
      <c r="H304" s="291"/>
    </row>
    <row r="305" ht="12.75">
      <c r="H305" s="291"/>
    </row>
    <row r="306" ht="12.75">
      <c r="H306" s="291"/>
    </row>
    <row r="307" ht="12.75">
      <c r="H307" s="291"/>
    </row>
    <row r="308" ht="12.75">
      <c r="H308" s="291"/>
    </row>
    <row r="309" ht="12.75">
      <c r="H309" s="291"/>
    </row>
    <row r="310" ht="12.75">
      <c r="H310" s="291"/>
    </row>
    <row r="311" ht="12.75">
      <c r="H311" s="291"/>
    </row>
    <row r="312" ht="12.75">
      <c r="H312" s="291"/>
    </row>
    <row r="313" ht="12.75">
      <c r="H313" s="291"/>
    </row>
    <row r="314" ht="12.75">
      <c r="H314" s="291"/>
    </row>
    <row r="315" ht="12.75">
      <c r="H315" s="291"/>
    </row>
    <row r="316" ht="12.75">
      <c r="H316" s="291"/>
    </row>
    <row r="317" ht="12.75">
      <c r="H317" s="291"/>
    </row>
    <row r="318" ht="12.75">
      <c r="H318" s="291"/>
    </row>
    <row r="319" ht="12.75">
      <c r="H319" s="291"/>
    </row>
    <row r="320" ht="12.75">
      <c r="H320" s="291"/>
    </row>
    <row r="321" ht="12.75">
      <c r="H321" s="291"/>
    </row>
    <row r="322" ht="12.75">
      <c r="H322" s="291"/>
    </row>
    <row r="323" ht="12.75">
      <c r="H323" s="291"/>
    </row>
    <row r="324" ht="12.75">
      <c r="H324" s="291"/>
    </row>
    <row r="325" ht="12.75">
      <c r="H325" s="291"/>
    </row>
    <row r="326" ht="12.75">
      <c r="H326" s="291"/>
    </row>
    <row r="327" ht="12.75">
      <c r="H327" s="291"/>
    </row>
    <row r="328" ht="12.75">
      <c r="H328" s="291"/>
    </row>
    <row r="329" ht="12.75">
      <c r="H329" s="291"/>
    </row>
    <row r="330" ht="12.75">
      <c r="H330" s="291"/>
    </row>
    <row r="331" ht="12.75">
      <c r="H331" s="291"/>
    </row>
    <row r="332" ht="12.75">
      <c r="H332" s="291"/>
    </row>
    <row r="333" ht="12.75">
      <c r="H333" s="291"/>
    </row>
    <row r="334" ht="12.75">
      <c r="H334" s="291"/>
    </row>
    <row r="335" ht="12.75">
      <c r="H335" s="291"/>
    </row>
    <row r="336" ht="12.75">
      <c r="H336" s="291"/>
    </row>
    <row r="337" ht="12.75">
      <c r="H337" s="291"/>
    </row>
    <row r="338" ht="12.75">
      <c r="H338" s="291"/>
    </row>
    <row r="339" ht="12.75">
      <c r="H339" s="291"/>
    </row>
    <row r="340" ht="12.75">
      <c r="H340" s="291"/>
    </row>
    <row r="341" ht="12.75">
      <c r="H341" s="291"/>
    </row>
    <row r="342" ht="12.75">
      <c r="H342" s="291"/>
    </row>
    <row r="343" ht="12.75">
      <c r="H343" s="291"/>
    </row>
    <row r="344" ht="12.75">
      <c r="H344" s="291"/>
    </row>
    <row r="345" ht="12.75">
      <c r="H345" s="291"/>
    </row>
    <row r="346" ht="12.75">
      <c r="H346" s="291"/>
    </row>
    <row r="347" ht="12.75">
      <c r="H347" s="291"/>
    </row>
    <row r="348" ht="12.75">
      <c r="H348" s="291"/>
    </row>
    <row r="349" ht="12.75">
      <c r="H349" s="291"/>
    </row>
    <row r="350" ht="12.75">
      <c r="H350" s="291"/>
    </row>
    <row r="351" ht="12.75">
      <c r="H351" s="291"/>
    </row>
    <row r="352" ht="12.75">
      <c r="H352" s="291"/>
    </row>
    <row r="353" ht="12.75">
      <c r="H353" s="291"/>
    </row>
    <row r="354" ht="12.75">
      <c r="H354" s="291"/>
    </row>
    <row r="355" ht="12.75">
      <c r="H355" s="291"/>
    </row>
    <row r="356" ht="12.75">
      <c r="H356" s="291"/>
    </row>
    <row r="357" ht="12.75">
      <c r="H357" s="291"/>
    </row>
    <row r="358" ht="12.75">
      <c r="H358" s="291"/>
    </row>
    <row r="359" ht="12.75">
      <c r="H359" s="291"/>
    </row>
    <row r="360" ht="12.75">
      <c r="H360" s="291"/>
    </row>
    <row r="361" ht="12.75">
      <c r="H361" s="291"/>
    </row>
    <row r="362" ht="12.75">
      <c r="H362" s="291"/>
    </row>
    <row r="363" ht="12.75">
      <c r="H363" s="291"/>
    </row>
    <row r="364" ht="12.75">
      <c r="H364" s="291"/>
    </row>
    <row r="365" ht="12.75">
      <c r="H365" s="291"/>
    </row>
    <row r="366" ht="12.75">
      <c r="H366" s="291"/>
    </row>
    <row r="367" ht="12.75">
      <c r="H367" s="291"/>
    </row>
    <row r="368" ht="12.75">
      <c r="H368" s="291"/>
    </row>
    <row r="369" ht="12.75">
      <c r="H369" s="291"/>
    </row>
    <row r="370" ht="12.75">
      <c r="H370" s="291"/>
    </row>
    <row r="371" ht="12.75">
      <c r="H371" s="291"/>
    </row>
    <row r="372" ht="12.75">
      <c r="H372" s="291"/>
    </row>
    <row r="373" ht="12.75">
      <c r="H373" s="291"/>
    </row>
    <row r="374" ht="12.75">
      <c r="H374" s="291"/>
    </row>
    <row r="375" ht="12.75">
      <c r="H375" s="291"/>
    </row>
    <row r="376" ht="12.75">
      <c r="H376" s="291"/>
    </row>
    <row r="377" ht="12.75">
      <c r="H377" s="291"/>
    </row>
    <row r="378" ht="12.75">
      <c r="H378" s="291"/>
    </row>
    <row r="379" ht="12.75">
      <c r="H379" s="291"/>
    </row>
    <row r="380" ht="12.75">
      <c r="H380" s="291"/>
    </row>
    <row r="381" ht="12.75">
      <c r="H381" s="291"/>
    </row>
    <row r="382" ht="12.75">
      <c r="H382" s="291"/>
    </row>
    <row r="383" ht="12.75">
      <c r="H383" s="291"/>
    </row>
    <row r="384" ht="12.75">
      <c r="H384" s="291"/>
    </row>
    <row r="385" ht="12.75">
      <c r="H385" s="291"/>
    </row>
    <row r="386" ht="12.75">
      <c r="H386" s="291"/>
    </row>
    <row r="387" ht="12.75">
      <c r="H387" s="291"/>
    </row>
    <row r="388" ht="12.75">
      <c r="H388" s="291"/>
    </row>
    <row r="389" ht="12.75">
      <c r="H389" s="291"/>
    </row>
    <row r="390" ht="12.75">
      <c r="H390" s="291"/>
    </row>
    <row r="391" ht="12.75">
      <c r="H391" s="291"/>
    </row>
    <row r="392" ht="12.75">
      <c r="H392" s="291"/>
    </row>
    <row r="393" ht="12.75">
      <c r="H393" s="291"/>
    </row>
    <row r="394" ht="12.75">
      <c r="H394" s="291"/>
    </row>
    <row r="395" ht="12.75">
      <c r="H395" s="291"/>
    </row>
    <row r="396" ht="12.75">
      <c r="H396" s="291"/>
    </row>
    <row r="397" ht="12.75">
      <c r="H397" s="291"/>
    </row>
    <row r="398" ht="12.75">
      <c r="H398" s="291"/>
    </row>
    <row r="399" ht="12.75">
      <c r="H399" s="291"/>
    </row>
    <row r="400" ht="12.75">
      <c r="H400" s="291"/>
    </row>
    <row r="401" ht="12.75">
      <c r="H401" s="291"/>
    </row>
    <row r="402" ht="12.75">
      <c r="H402" s="291"/>
    </row>
    <row r="403" ht="12.75">
      <c r="H403" s="291"/>
    </row>
    <row r="404" ht="12.75">
      <c r="H404" s="291"/>
    </row>
    <row r="405" ht="12.75">
      <c r="H405" s="291"/>
    </row>
    <row r="406" ht="12.75">
      <c r="H406" s="291"/>
    </row>
    <row r="407" ht="12.75">
      <c r="H407" s="291"/>
    </row>
    <row r="408" ht="12.75">
      <c r="H408" s="291"/>
    </row>
    <row r="409" ht="12.75">
      <c r="H409" s="291"/>
    </row>
    <row r="410" ht="12.75">
      <c r="H410" s="291"/>
    </row>
    <row r="411" ht="12.75">
      <c r="H411" s="291"/>
    </row>
    <row r="412" ht="12.75">
      <c r="H412" s="291"/>
    </row>
    <row r="413" ht="12.75">
      <c r="H413" s="291"/>
    </row>
    <row r="414" ht="12.75">
      <c r="H414" s="291"/>
    </row>
    <row r="415" ht="12.75">
      <c r="H415" s="291"/>
    </row>
    <row r="416" ht="12.75">
      <c r="H416" s="291"/>
    </row>
    <row r="417" ht="12.75">
      <c r="H417" s="291"/>
    </row>
    <row r="418" ht="12.75">
      <c r="H418" s="291"/>
    </row>
    <row r="419" ht="12.75">
      <c r="H419" s="291"/>
    </row>
    <row r="420" ht="12.75">
      <c r="H420" s="291"/>
    </row>
    <row r="421" ht="12.75">
      <c r="H421" s="291"/>
    </row>
    <row r="422" ht="12.75">
      <c r="H422" s="291"/>
    </row>
    <row r="423" ht="12.75">
      <c r="H423" s="291"/>
    </row>
    <row r="424" ht="12.75">
      <c r="H424" s="291"/>
    </row>
    <row r="425" ht="12.75">
      <c r="H425" s="291"/>
    </row>
    <row r="426" ht="12.75">
      <c r="H426" s="291"/>
    </row>
    <row r="427" ht="12.75">
      <c r="H427" s="291"/>
    </row>
    <row r="428" ht="12.75">
      <c r="H428" s="291"/>
    </row>
    <row r="429" ht="12.75">
      <c r="H429" s="291"/>
    </row>
    <row r="430" ht="12.75">
      <c r="H430" s="291"/>
    </row>
    <row r="431" ht="12.75">
      <c r="H431" s="291"/>
    </row>
    <row r="432" ht="12.75">
      <c r="H432" s="291"/>
    </row>
    <row r="433" ht="12.75">
      <c r="H433" s="291"/>
    </row>
    <row r="434" ht="12.75">
      <c r="H434" s="291"/>
    </row>
    <row r="435" ht="12.75">
      <c r="H435" s="291"/>
    </row>
    <row r="436" ht="12.75">
      <c r="H436" s="291"/>
    </row>
    <row r="437" ht="12.75">
      <c r="H437" s="291"/>
    </row>
    <row r="438" ht="12.75">
      <c r="H438" s="291"/>
    </row>
    <row r="439" ht="12.75">
      <c r="H439" s="291"/>
    </row>
    <row r="440" ht="12.75">
      <c r="H440" s="291"/>
    </row>
    <row r="441" ht="12.75">
      <c r="H441" s="291"/>
    </row>
    <row r="442" ht="12.75">
      <c r="H442" s="291"/>
    </row>
    <row r="443" ht="12.75">
      <c r="H443" s="291"/>
    </row>
    <row r="444" ht="12.75">
      <c r="H444" s="291"/>
    </row>
    <row r="445" ht="12.75">
      <c r="H445" s="291"/>
    </row>
    <row r="446" ht="12.75">
      <c r="H446" s="291"/>
    </row>
    <row r="447" ht="12.75">
      <c r="H447" s="291"/>
    </row>
    <row r="448" ht="12.75">
      <c r="H448" s="291"/>
    </row>
    <row r="449" ht="12.75">
      <c r="H449" s="291"/>
    </row>
    <row r="450" ht="12.75">
      <c r="H450" s="291"/>
    </row>
    <row r="451" ht="12.75">
      <c r="H451" s="291"/>
    </row>
    <row r="452" ht="12.75">
      <c r="H452" s="291"/>
    </row>
    <row r="453" ht="12.75">
      <c r="H453" s="291"/>
    </row>
    <row r="454" ht="12.75">
      <c r="H454" s="291"/>
    </row>
    <row r="455" ht="12.75">
      <c r="H455" s="291"/>
    </row>
    <row r="456" ht="12.75">
      <c r="H456" s="291"/>
    </row>
    <row r="457" ht="12.75">
      <c r="H457" s="291"/>
    </row>
    <row r="458" ht="12.75">
      <c r="H458" s="291"/>
    </row>
    <row r="459" ht="12.75">
      <c r="H459" s="291"/>
    </row>
    <row r="460" ht="12.75">
      <c r="H460" s="291"/>
    </row>
    <row r="461" ht="12.75">
      <c r="H461" s="291"/>
    </row>
    <row r="462" ht="12.75">
      <c r="H462" s="291"/>
    </row>
    <row r="463" ht="12.75">
      <c r="H463" s="291"/>
    </row>
    <row r="464" ht="12.75">
      <c r="H464" s="291"/>
    </row>
    <row r="465" ht="12.75">
      <c r="H465" s="291"/>
    </row>
    <row r="466" ht="12.75">
      <c r="H466" s="291"/>
    </row>
    <row r="467" ht="12.75">
      <c r="H467" s="291"/>
    </row>
    <row r="468" ht="12.75">
      <c r="H468" s="291"/>
    </row>
    <row r="469" ht="12.75">
      <c r="H469" s="291"/>
    </row>
    <row r="470" ht="12.75">
      <c r="H470" s="291"/>
    </row>
    <row r="471" ht="12.75">
      <c r="H471" s="291"/>
    </row>
    <row r="472" ht="12.75">
      <c r="H472" s="291"/>
    </row>
    <row r="473" ht="12.75">
      <c r="H473" s="291"/>
    </row>
    <row r="474" ht="12.75">
      <c r="H474" s="291"/>
    </row>
    <row r="475" ht="12.75">
      <c r="H475" s="291"/>
    </row>
    <row r="476" ht="12.75">
      <c r="H476" s="291"/>
    </row>
    <row r="477" ht="12.75">
      <c r="H477" s="291"/>
    </row>
    <row r="478" ht="12.75">
      <c r="H478" s="291"/>
    </row>
    <row r="479" ht="12.75">
      <c r="H479" s="291"/>
    </row>
    <row r="480" ht="12.75">
      <c r="H480" s="291"/>
    </row>
    <row r="481" ht="12.75">
      <c r="H481" s="291"/>
    </row>
    <row r="482" ht="12.75">
      <c r="H482" s="291"/>
    </row>
    <row r="483" ht="12.75">
      <c r="H483" s="291"/>
    </row>
    <row r="484" ht="12.75">
      <c r="H484" s="291"/>
    </row>
    <row r="485" ht="12.75">
      <c r="H485" s="291"/>
    </row>
    <row r="486" ht="12.75">
      <c r="H486" s="291"/>
    </row>
    <row r="487" ht="12.75">
      <c r="H487" s="291"/>
    </row>
    <row r="488" ht="12.75">
      <c r="H488" s="291"/>
    </row>
    <row r="489" ht="12.75">
      <c r="H489" s="291"/>
    </row>
    <row r="490" ht="12.75">
      <c r="H490" s="291"/>
    </row>
    <row r="491" ht="12.75">
      <c r="H491" s="291"/>
    </row>
    <row r="492" ht="12.75">
      <c r="H492" s="291"/>
    </row>
    <row r="493" ht="12.75">
      <c r="H493" s="291"/>
    </row>
    <row r="494" ht="12.75">
      <c r="H494" s="291"/>
    </row>
    <row r="495" ht="12.75">
      <c r="H495" s="291"/>
    </row>
    <row r="496" ht="12.75">
      <c r="H496" s="291"/>
    </row>
    <row r="497" ht="12.75">
      <c r="H497" s="291"/>
    </row>
    <row r="498" ht="12.75">
      <c r="H498" s="291"/>
    </row>
    <row r="499" ht="12.75">
      <c r="H499" s="291"/>
    </row>
    <row r="500" ht="12.75">
      <c r="H500" s="291"/>
    </row>
    <row r="501" ht="12.75">
      <c r="H501" s="291"/>
    </row>
    <row r="502" ht="12.75">
      <c r="H502" s="291"/>
    </row>
    <row r="503" ht="12.75">
      <c r="H503" s="291"/>
    </row>
    <row r="504" ht="12.75">
      <c r="H504" s="291"/>
    </row>
    <row r="505" ht="12.75">
      <c r="H505" s="291"/>
    </row>
    <row r="506" ht="12.75">
      <c r="H506" s="291"/>
    </row>
    <row r="507" ht="12.75">
      <c r="H507" s="291"/>
    </row>
    <row r="508" ht="12.75">
      <c r="H508" s="291"/>
    </row>
    <row r="509" ht="12.75">
      <c r="H509" s="291"/>
    </row>
    <row r="510" ht="12.75">
      <c r="H510" s="291"/>
    </row>
    <row r="511" ht="12.75">
      <c r="H511" s="291"/>
    </row>
    <row r="512" ht="12.75">
      <c r="H512" s="291"/>
    </row>
    <row r="513" ht="12.75">
      <c r="H513" s="291"/>
    </row>
    <row r="514" ht="12.75">
      <c r="H514" s="291"/>
    </row>
    <row r="515" ht="12.75">
      <c r="H515" s="291"/>
    </row>
    <row r="516" ht="12.75">
      <c r="H516" s="291"/>
    </row>
    <row r="517" ht="12.75">
      <c r="H517" s="291"/>
    </row>
    <row r="518" ht="12.75">
      <c r="H518" s="291"/>
    </row>
    <row r="519" ht="12.75">
      <c r="H519" s="291"/>
    </row>
    <row r="520" ht="12.75">
      <c r="H520" s="291"/>
    </row>
    <row r="521" ht="12.75">
      <c r="H521" s="291"/>
    </row>
    <row r="522" ht="12.75">
      <c r="H522" s="291"/>
    </row>
    <row r="523" ht="12.75">
      <c r="H523" s="291"/>
    </row>
    <row r="524" ht="12.75">
      <c r="H524" s="291"/>
    </row>
    <row r="525" ht="12.75">
      <c r="H525" s="291"/>
    </row>
    <row r="526" ht="12.75">
      <c r="H526" s="291"/>
    </row>
    <row r="527" ht="12.75">
      <c r="H527" s="291"/>
    </row>
    <row r="528" ht="12.75">
      <c r="H528" s="291"/>
    </row>
    <row r="529" ht="12.75">
      <c r="H529" s="291"/>
    </row>
    <row r="530" ht="12.75">
      <c r="H530" s="291"/>
    </row>
    <row r="531" ht="12.75">
      <c r="H531" s="291"/>
    </row>
    <row r="532" ht="12.75">
      <c r="H532" s="291"/>
    </row>
    <row r="533" ht="12.75">
      <c r="H533" s="291"/>
    </row>
    <row r="534" ht="12.75">
      <c r="H534" s="291"/>
    </row>
    <row r="535" ht="12.75">
      <c r="H535" s="291"/>
    </row>
    <row r="536" ht="12.75">
      <c r="H536" s="291"/>
    </row>
    <row r="537" ht="12.75">
      <c r="H537" s="291"/>
    </row>
    <row r="538" ht="12.75">
      <c r="H538" s="291"/>
    </row>
    <row r="539" ht="12.75">
      <c r="H539" s="291"/>
    </row>
    <row r="540" ht="12.75">
      <c r="H540" s="291"/>
    </row>
    <row r="541" ht="12.75">
      <c r="H541" s="291"/>
    </row>
    <row r="542" ht="12.75">
      <c r="H542" s="291"/>
    </row>
    <row r="543" ht="12.75">
      <c r="H543" s="291"/>
    </row>
    <row r="544" ht="12.75">
      <c r="H544" s="291"/>
    </row>
    <row r="545" ht="12.75">
      <c r="H545" s="291"/>
    </row>
    <row r="546" ht="12.75">
      <c r="H546" s="291"/>
    </row>
    <row r="547" ht="12.75">
      <c r="H547" s="291"/>
    </row>
    <row r="548" ht="12.75">
      <c r="H548" s="291"/>
    </row>
    <row r="549" ht="12.75">
      <c r="H549" s="291"/>
    </row>
    <row r="550" ht="12.75">
      <c r="H550" s="291"/>
    </row>
    <row r="551" ht="12.75">
      <c r="H551" s="291"/>
    </row>
    <row r="552" ht="12.75">
      <c r="H552" s="291"/>
    </row>
    <row r="553" ht="12.75">
      <c r="H553" s="291"/>
    </row>
    <row r="554" ht="12.75">
      <c r="H554" s="291"/>
    </row>
    <row r="555" ht="12.75">
      <c r="H555" s="291"/>
    </row>
    <row r="556" ht="12.75">
      <c r="H556" s="291"/>
    </row>
    <row r="557" ht="12.75">
      <c r="H557" s="291"/>
    </row>
    <row r="558" ht="12.75">
      <c r="H558" s="291"/>
    </row>
    <row r="559" ht="12.75">
      <c r="H559" s="291"/>
    </row>
    <row r="560" ht="12.75">
      <c r="H560" s="291"/>
    </row>
    <row r="561" ht="12.75">
      <c r="H561" s="291"/>
    </row>
    <row r="562" ht="12.75">
      <c r="H562" s="291"/>
    </row>
    <row r="563" ht="12.75">
      <c r="H563" s="291"/>
    </row>
    <row r="564" ht="12.75">
      <c r="H564" s="291"/>
    </row>
    <row r="565" ht="12.75">
      <c r="H565" s="291"/>
    </row>
    <row r="566" ht="12.75">
      <c r="H566" s="291"/>
    </row>
    <row r="567" ht="12.75">
      <c r="H567" s="291"/>
    </row>
    <row r="568" ht="12.75">
      <c r="H568" s="291"/>
    </row>
    <row r="569" ht="12.75">
      <c r="H569" s="291"/>
    </row>
    <row r="570" ht="12.75">
      <c r="H570" s="291"/>
    </row>
    <row r="571" ht="12.75">
      <c r="H571" s="291"/>
    </row>
    <row r="572" ht="12.75">
      <c r="H572" s="291"/>
    </row>
    <row r="573" ht="12.75">
      <c r="H573" s="291"/>
    </row>
    <row r="574" ht="12.75">
      <c r="H574" s="291"/>
    </row>
    <row r="575" ht="12.75">
      <c r="H575" s="291"/>
    </row>
    <row r="576" ht="12.75">
      <c r="H576" s="291"/>
    </row>
    <row r="577" ht="12.75">
      <c r="H577" s="291"/>
    </row>
    <row r="578" ht="12.75">
      <c r="H578" s="291"/>
    </row>
    <row r="579" ht="12.75">
      <c r="H579" s="291"/>
    </row>
    <row r="580" ht="12.75">
      <c r="H580" s="291"/>
    </row>
    <row r="581" ht="12.75">
      <c r="H581" s="291"/>
    </row>
    <row r="582" ht="12.75">
      <c r="H582" s="291"/>
    </row>
    <row r="583" ht="12.75">
      <c r="H583" s="291"/>
    </row>
    <row r="584" ht="12.75">
      <c r="H584" s="291"/>
    </row>
  </sheetData>
  <sheetProtection/>
  <mergeCells count="59">
    <mergeCell ref="C26:F26"/>
    <mergeCell ref="C27:F27"/>
    <mergeCell ref="C28:F28"/>
    <mergeCell ref="C17:F17"/>
    <mergeCell ref="C18:F18"/>
    <mergeCell ref="C19:F19"/>
    <mergeCell ref="C20:F20"/>
    <mergeCell ref="C32:F32"/>
    <mergeCell ref="C29:F29"/>
    <mergeCell ref="B6:M6"/>
    <mergeCell ref="D7:I7"/>
    <mergeCell ref="H8:I8"/>
    <mergeCell ref="C14:F14"/>
    <mergeCell ref="C30:F30"/>
    <mergeCell ref="J9:K9"/>
    <mergeCell ref="C15:F15"/>
    <mergeCell ref="C16:F16"/>
    <mergeCell ref="C40:F40"/>
    <mergeCell ref="C35:F35"/>
    <mergeCell ref="C21:F21"/>
    <mergeCell ref="C33:F33"/>
    <mergeCell ref="C22:D22"/>
    <mergeCell ref="C24:F24"/>
    <mergeCell ref="C25:F25"/>
    <mergeCell ref="C23:F23"/>
    <mergeCell ref="C34:F34"/>
    <mergeCell ref="C31:F31"/>
    <mergeCell ref="C36:F36"/>
    <mergeCell ref="C37:F37"/>
    <mergeCell ref="C38:F38"/>
    <mergeCell ref="C39:F39"/>
    <mergeCell ref="C49:F49"/>
    <mergeCell ref="C41:F41"/>
    <mergeCell ref="C42:F42"/>
    <mergeCell ref="C43:F43"/>
    <mergeCell ref="C44:F44"/>
    <mergeCell ref="C45:F45"/>
    <mergeCell ref="C46:F46"/>
    <mergeCell ref="C47:F47"/>
    <mergeCell ref="C48:F48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3:F63"/>
    <mergeCell ref="C64:F64"/>
    <mergeCell ref="C71:F72"/>
    <mergeCell ref="B74:B75"/>
    <mergeCell ref="C74:F75"/>
    <mergeCell ref="B67:B68"/>
    <mergeCell ref="C67:F68"/>
  </mergeCells>
  <printOptions/>
  <pageMargins left="0.75" right="0.75" top="1" bottom="1" header="0.5" footer="0.5"/>
  <pageSetup horizontalDpi="600" verticalDpi="600" orientation="landscape" paperSize="9" scale="57" r:id="rId1"/>
  <headerFooter alignWithMargins="0">
    <oddFooter>&amp;CStrona &amp;P z &amp;N</oddFooter>
  </headerFooter>
  <rowBreaks count="2" manualBreakCount="2">
    <brk id="34" max="255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SheetLayoutView="100" zoomScalePageLayoutView="0" workbookViewId="0" topLeftCell="A1">
      <selection activeCell="J44" sqref="J44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8.28125" style="0" customWidth="1"/>
    <col min="4" max="4" width="41.28125" style="0" customWidth="1"/>
    <col min="5" max="5" width="18.8515625" style="0" bestFit="1" customWidth="1"/>
    <col min="6" max="6" width="18.57421875" style="0" customWidth="1"/>
    <col min="7" max="7" width="14.8515625" style="26" customWidth="1"/>
    <col min="8" max="8" width="19.421875" style="0" customWidth="1"/>
    <col min="9" max="9" width="15.7109375" style="0" bestFit="1" customWidth="1"/>
    <col min="10" max="10" width="13.421875" style="21" customWidth="1"/>
    <col min="11" max="16384" width="9.140625" style="21" customWidth="1"/>
  </cols>
  <sheetData>
    <row r="1" spans="1:8" ht="15">
      <c r="A1" s="11"/>
      <c r="B1" s="11"/>
      <c r="C1" s="11"/>
      <c r="D1" s="11"/>
      <c r="E1" s="11"/>
      <c r="F1" s="11"/>
      <c r="H1" s="1" t="s">
        <v>133</v>
      </c>
    </row>
    <row r="2" spans="1:8" ht="15">
      <c r="A2" s="11"/>
      <c r="B2" s="11"/>
      <c r="C2" s="11"/>
      <c r="D2" s="11"/>
      <c r="E2" s="11"/>
      <c r="F2" s="11"/>
      <c r="H2" s="1" t="s">
        <v>308</v>
      </c>
    </row>
    <row r="3" spans="1:8" ht="15.75">
      <c r="A3" s="11"/>
      <c r="B3" s="11"/>
      <c r="C3" s="11"/>
      <c r="D3" s="12" t="s">
        <v>84</v>
      </c>
      <c r="E3" s="13"/>
      <c r="F3" s="13"/>
      <c r="H3" s="122" t="s">
        <v>217</v>
      </c>
    </row>
    <row r="4" spans="1:9" ht="18.75">
      <c r="A4" s="584" t="s">
        <v>237</v>
      </c>
      <c r="B4" s="585"/>
      <c r="C4" s="585"/>
      <c r="D4" s="586"/>
      <c r="E4" s="585"/>
      <c r="F4" s="585"/>
      <c r="H4" s="122" t="s">
        <v>306</v>
      </c>
      <c r="I4" s="13"/>
    </row>
    <row r="5" spans="1:9" ht="12.75">
      <c r="A5" s="398"/>
      <c r="B5" s="398"/>
      <c r="C5" s="399"/>
      <c r="D5" s="400"/>
      <c r="E5" s="401"/>
      <c r="F5" s="401"/>
      <c r="G5" s="402"/>
      <c r="H5" s="403"/>
      <c r="I5" s="403"/>
    </row>
    <row r="6" spans="1:9" ht="12.75">
      <c r="A6" s="404"/>
      <c r="B6" s="405"/>
      <c r="C6" s="406"/>
      <c r="D6" s="404"/>
      <c r="E6" s="581" t="s">
        <v>36</v>
      </c>
      <c r="F6" s="582"/>
      <c r="G6" s="583"/>
      <c r="H6" s="405" t="s">
        <v>37</v>
      </c>
      <c r="I6" s="405" t="s">
        <v>37</v>
      </c>
    </row>
    <row r="7" spans="1:9" ht="12.75">
      <c r="A7" s="404" t="s">
        <v>33</v>
      </c>
      <c r="B7" s="405" t="s">
        <v>34</v>
      </c>
      <c r="C7" s="406" t="s">
        <v>35</v>
      </c>
      <c r="D7" s="405" t="s">
        <v>2</v>
      </c>
      <c r="E7" s="407"/>
      <c r="F7" s="407"/>
      <c r="G7" s="408"/>
      <c r="H7" s="405" t="s">
        <v>38</v>
      </c>
      <c r="I7" s="405" t="s">
        <v>39</v>
      </c>
    </row>
    <row r="8" spans="1:9" ht="12.75">
      <c r="A8" s="404"/>
      <c r="B8" s="405"/>
      <c r="C8" s="406"/>
      <c r="D8" s="404"/>
      <c r="E8" s="409" t="s">
        <v>40</v>
      </c>
      <c r="F8" s="406" t="s">
        <v>41</v>
      </c>
      <c r="G8" s="410" t="s">
        <v>42</v>
      </c>
      <c r="H8" s="404"/>
      <c r="I8" s="404"/>
    </row>
    <row r="9" spans="1:9" ht="12.75">
      <c r="A9" s="404"/>
      <c r="B9" s="405"/>
      <c r="C9" s="406"/>
      <c r="D9" s="404"/>
      <c r="E9" s="411" t="s">
        <v>43</v>
      </c>
      <c r="F9" s="406" t="s">
        <v>304</v>
      </c>
      <c r="G9" s="410" t="s">
        <v>44</v>
      </c>
      <c r="H9" s="404"/>
      <c r="I9" s="404"/>
    </row>
    <row r="10" spans="1:9" ht="12.75">
      <c r="A10" s="412"/>
      <c r="B10" s="413"/>
      <c r="C10" s="414"/>
      <c r="D10" s="412"/>
      <c r="E10" s="415"/>
      <c r="F10" s="414"/>
      <c r="G10" s="416" t="s">
        <v>45</v>
      </c>
      <c r="H10" s="417"/>
      <c r="I10" s="417"/>
    </row>
    <row r="11" spans="1:9" ht="13.5" thickBot="1">
      <c r="A11" s="418">
        <v>1</v>
      </c>
      <c r="B11" s="419">
        <v>2</v>
      </c>
      <c r="C11" s="420">
        <v>3</v>
      </c>
      <c r="D11" s="420">
        <v>4</v>
      </c>
      <c r="E11" s="420">
        <v>5</v>
      </c>
      <c r="F11" s="420">
        <v>6</v>
      </c>
      <c r="G11" s="421">
        <v>7</v>
      </c>
      <c r="H11" s="421">
        <v>8</v>
      </c>
      <c r="I11" s="422">
        <v>9</v>
      </c>
    </row>
    <row r="12" spans="1:9" ht="13.5" thickTop="1">
      <c r="A12" s="44" t="s">
        <v>11</v>
      </c>
      <c r="B12" s="45"/>
      <c r="C12" s="45"/>
      <c r="D12" s="46" t="s">
        <v>115</v>
      </c>
      <c r="E12" s="45"/>
      <c r="F12" s="45"/>
      <c r="G12" s="47"/>
      <c r="H12" s="48"/>
      <c r="I12" s="49"/>
    </row>
    <row r="13" spans="1:9" ht="12.75">
      <c r="A13" s="45"/>
      <c r="B13" s="44" t="s">
        <v>116</v>
      </c>
      <c r="C13" s="45"/>
      <c r="D13" s="50" t="s">
        <v>117</v>
      </c>
      <c r="E13" s="45"/>
      <c r="F13" s="45"/>
      <c r="G13" s="47"/>
      <c r="H13" s="48"/>
      <c r="I13" s="49"/>
    </row>
    <row r="14" spans="1:9" ht="12.75">
      <c r="A14" s="45"/>
      <c r="B14" s="45"/>
      <c r="C14" s="45">
        <v>2010</v>
      </c>
      <c r="D14" s="51" t="s">
        <v>48</v>
      </c>
      <c r="E14" s="45"/>
      <c r="F14" s="45"/>
      <c r="G14" s="47"/>
      <c r="H14" s="48"/>
      <c r="I14" s="49"/>
    </row>
    <row r="15" spans="1:9" ht="12.75">
      <c r="A15" s="45"/>
      <c r="B15" s="45"/>
      <c r="C15" s="45"/>
      <c r="D15" s="51" t="s">
        <v>49</v>
      </c>
      <c r="E15" s="124">
        <v>535765.71</v>
      </c>
      <c r="F15" s="52">
        <v>535765.71</v>
      </c>
      <c r="G15" s="53">
        <f>F15/E15</f>
        <v>1</v>
      </c>
      <c r="H15" s="52">
        <f>F15</f>
        <v>535765.71</v>
      </c>
      <c r="I15" s="49">
        <v>0</v>
      </c>
    </row>
    <row r="16" spans="1:9" ht="12.75">
      <c r="A16" s="45"/>
      <c r="B16" s="45"/>
      <c r="C16" s="45"/>
      <c r="D16" s="51" t="s">
        <v>50</v>
      </c>
      <c r="E16" s="45"/>
      <c r="F16" s="45"/>
      <c r="G16" s="47"/>
      <c r="H16" s="48"/>
      <c r="I16" s="49"/>
    </row>
    <row r="17" spans="1:9" ht="12.75">
      <c r="A17" s="54"/>
      <c r="B17" s="54"/>
      <c r="C17" s="54"/>
      <c r="D17" s="54"/>
      <c r="E17" s="55">
        <f>SUM(E15:E16)</f>
        <v>535765.71</v>
      </c>
      <c r="F17" s="55">
        <f>SUM(F15:F16)</f>
        <v>535765.71</v>
      </c>
      <c r="G17" s="56">
        <f>F17/E17</f>
        <v>1</v>
      </c>
      <c r="H17" s="96">
        <f>SUM(H15:H16)</f>
        <v>535765.71</v>
      </c>
      <c r="I17" s="57">
        <f>SUM(I15:I16)</f>
        <v>0</v>
      </c>
    </row>
    <row r="18" spans="1:9" ht="12.75" hidden="1">
      <c r="A18" s="45"/>
      <c r="B18" s="45"/>
      <c r="C18" s="45"/>
      <c r="D18" s="58"/>
      <c r="E18" s="51"/>
      <c r="F18" s="51"/>
      <c r="G18" s="59"/>
      <c r="H18" s="60"/>
      <c r="I18" s="60"/>
    </row>
    <row r="19" spans="1:9" ht="18" customHeight="1" hidden="1">
      <c r="A19" s="45"/>
      <c r="B19" s="45"/>
      <c r="C19" s="45"/>
      <c r="D19" s="51"/>
      <c r="E19" s="51"/>
      <c r="F19" s="51"/>
      <c r="G19" s="59"/>
      <c r="H19" s="60"/>
      <c r="I19" s="60"/>
    </row>
    <row r="20" spans="1:9" ht="12" customHeight="1" hidden="1">
      <c r="A20" s="51"/>
      <c r="B20" s="45"/>
      <c r="C20" s="45"/>
      <c r="D20" s="51"/>
      <c r="E20" s="51"/>
      <c r="F20" s="51"/>
      <c r="G20" s="59"/>
      <c r="H20" s="60"/>
      <c r="I20" s="60"/>
    </row>
    <row r="21" spans="1:9" ht="12.75" hidden="1">
      <c r="A21" s="51"/>
      <c r="B21" s="45"/>
      <c r="C21" s="45"/>
      <c r="D21" s="51"/>
      <c r="E21" s="51"/>
      <c r="F21" s="51"/>
      <c r="G21" s="59"/>
      <c r="H21" s="60"/>
      <c r="I21" s="60"/>
    </row>
    <row r="22" spans="1:9" ht="12.75">
      <c r="A22" s="45">
        <v>750</v>
      </c>
      <c r="B22" s="45"/>
      <c r="C22" s="45"/>
      <c r="D22" s="61" t="s">
        <v>46</v>
      </c>
      <c r="E22" s="51"/>
      <c r="F22" s="51"/>
      <c r="G22" s="62"/>
      <c r="H22" s="60"/>
      <c r="I22" s="60"/>
    </row>
    <row r="23" spans="1:9" ht="18" customHeight="1">
      <c r="A23" s="45"/>
      <c r="B23" s="63">
        <v>75011</v>
      </c>
      <c r="C23" s="45"/>
      <c r="D23" s="64" t="s">
        <v>47</v>
      </c>
      <c r="E23" s="65"/>
      <c r="F23" s="65"/>
      <c r="G23" s="62"/>
      <c r="H23" s="60"/>
      <c r="I23" s="60"/>
    </row>
    <row r="24" spans="1:9" ht="18.75" customHeight="1">
      <c r="A24" s="45"/>
      <c r="B24" s="63"/>
      <c r="C24" s="45">
        <v>2010</v>
      </c>
      <c r="D24" s="51" t="s">
        <v>48</v>
      </c>
      <c r="E24" s="65"/>
      <c r="F24" s="65"/>
      <c r="G24" s="62"/>
      <c r="H24" s="60"/>
      <c r="I24" s="60"/>
    </row>
    <row r="25" spans="1:9" ht="15" customHeight="1">
      <c r="A25" s="45"/>
      <c r="B25" s="63"/>
      <c r="C25" s="45"/>
      <c r="D25" s="51" t="s">
        <v>49</v>
      </c>
      <c r="E25" s="65">
        <v>104777</v>
      </c>
      <c r="F25" s="65">
        <v>104777</v>
      </c>
      <c r="G25" s="66">
        <f>F25/E25</f>
        <v>1</v>
      </c>
      <c r="H25" s="60">
        <f>F25</f>
        <v>104777</v>
      </c>
      <c r="I25" s="60"/>
    </row>
    <row r="26" spans="1:9" ht="14.25" customHeight="1">
      <c r="A26" s="45"/>
      <c r="B26" s="63"/>
      <c r="C26" s="45"/>
      <c r="D26" s="51" t="s">
        <v>50</v>
      </c>
      <c r="E26" s="65"/>
      <c r="F26" s="65"/>
      <c r="G26" s="66"/>
      <c r="H26" s="60"/>
      <c r="I26" s="60"/>
    </row>
    <row r="27" spans="1:9" s="125" customFormat="1" ht="12.75">
      <c r="A27" s="67"/>
      <c r="B27" s="67"/>
      <c r="C27" s="54"/>
      <c r="D27" s="74" t="s">
        <v>51</v>
      </c>
      <c r="E27" s="75">
        <f>SUM(E23:E26)</f>
        <v>104777</v>
      </c>
      <c r="F27" s="75">
        <f>SUM(F23:F26)</f>
        <v>104777</v>
      </c>
      <c r="G27" s="72">
        <f>F27/E27</f>
        <v>1</v>
      </c>
      <c r="H27" s="76">
        <f>SUM(H23:H26)</f>
        <v>104777</v>
      </c>
      <c r="I27" s="76">
        <f>SUM(I23:I26)</f>
        <v>0</v>
      </c>
    </row>
    <row r="28" spans="1:9" ht="21.75" customHeight="1">
      <c r="A28" s="63">
        <v>751</v>
      </c>
      <c r="B28" s="63"/>
      <c r="C28" s="45"/>
      <c r="D28" s="58" t="s">
        <v>52</v>
      </c>
      <c r="E28" s="65"/>
      <c r="F28" s="65"/>
      <c r="G28" s="62"/>
      <c r="H28" s="73"/>
      <c r="I28" s="73"/>
    </row>
    <row r="29" spans="1:9" ht="12.75">
      <c r="A29" s="45"/>
      <c r="B29" s="63"/>
      <c r="C29" s="45"/>
      <c r="D29" s="61" t="s">
        <v>53</v>
      </c>
      <c r="E29" s="65"/>
      <c r="F29" s="65"/>
      <c r="G29" s="62"/>
      <c r="H29" s="73"/>
      <c r="I29" s="73"/>
    </row>
    <row r="30" spans="1:9" ht="15.75" customHeight="1">
      <c r="A30" s="45"/>
      <c r="B30" s="45">
        <v>75101</v>
      </c>
      <c r="C30" s="45"/>
      <c r="D30" s="64" t="s">
        <v>52</v>
      </c>
      <c r="E30" s="65"/>
      <c r="F30" s="65"/>
      <c r="G30" s="62"/>
      <c r="H30" s="73"/>
      <c r="I30" s="73"/>
    </row>
    <row r="31" spans="1:9" ht="12.75">
      <c r="A31" s="45"/>
      <c r="B31" s="45"/>
      <c r="C31" s="45"/>
      <c r="D31" s="64" t="s">
        <v>54</v>
      </c>
      <c r="E31" s="65"/>
      <c r="F31" s="65"/>
      <c r="G31" s="62"/>
      <c r="H31" s="60"/>
      <c r="I31" s="60"/>
    </row>
    <row r="32" spans="1:9" ht="17.25" customHeight="1">
      <c r="A32" s="45"/>
      <c r="B32" s="45"/>
      <c r="C32" s="45">
        <v>2010</v>
      </c>
      <c r="D32" s="51" t="s">
        <v>48</v>
      </c>
      <c r="E32" s="65"/>
      <c r="F32" s="65"/>
      <c r="G32" s="62"/>
      <c r="H32" s="60"/>
      <c r="I32" s="60"/>
    </row>
    <row r="33" spans="1:9" ht="12.75">
      <c r="A33" s="45"/>
      <c r="B33" s="45"/>
      <c r="C33" s="45"/>
      <c r="D33" s="51" t="s">
        <v>49</v>
      </c>
      <c r="E33" s="65">
        <v>2300</v>
      </c>
      <c r="F33" s="65">
        <v>2300</v>
      </c>
      <c r="G33" s="66">
        <f>F33/E33</f>
        <v>1</v>
      </c>
      <c r="H33" s="60">
        <f>E33</f>
        <v>2300</v>
      </c>
      <c r="I33" s="60">
        <v>0</v>
      </c>
    </row>
    <row r="34" spans="1:9" ht="12.75">
      <c r="A34" s="45"/>
      <c r="B34" s="45"/>
      <c r="C34" s="45"/>
      <c r="D34" s="51" t="s">
        <v>50</v>
      </c>
      <c r="E34" s="65"/>
      <c r="F34" s="65"/>
      <c r="G34" s="62"/>
      <c r="H34" s="60"/>
      <c r="I34" s="60"/>
    </row>
    <row r="35" spans="1:9" ht="12.75">
      <c r="A35" s="45">
        <v>752</v>
      </c>
      <c r="B35" s="45"/>
      <c r="C35" s="45"/>
      <c r="D35" s="58" t="s">
        <v>52</v>
      </c>
      <c r="E35" s="65"/>
      <c r="F35" s="65"/>
      <c r="G35" s="62"/>
      <c r="H35" s="60"/>
      <c r="I35" s="60"/>
    </row>
    <row r="36" spans="1:9" ht="11.25" customHeight="1">
      <c r="A36" s="45"/>
      <c r="B36" s="45"/>
      <c r="C36" s="45"/>
      <c r="D36" s="61" t="s">
        <v>53</v>
      </c>
      <c r="E36" s="65"/>
      <c r="F36" s="65"/>
      <c r="G36" s="62"/>
      <c r="H36" s="60"/>
      <c r="I36" s="60"/>
    </row>
    <row r="37" spans="1:9" ht="11.25" customHeight="1">
      <c r="A37" s="45"/>
      <c r="B37" s="45"/>
      <c r="C37" s="45"/>
      <c r="D37" s="61"/>
      <c r="E37" s="65"/>
      <c r="F37" s="65"/>
      <c r="G37" s="62"/>
      <c r="H37" s="60"/>
      <c r="I37" s="60"/>
    </row>
    <row r="38" spans="1:9" s="22" customFormat="1" ht="12.75">
      <c r="A38" s="69"/>
      <c r="B38" s="69"/>
      <c r="C38" s="69"/>
      <c r="D38" s="70" t="s">
        <v>55</v>
      </c>
      <c r="E38" s="71">
        <f>SUM(E33:E37)</f>
        <v>2300</v>
      </c>
      <c r="F38" s="71">
        <f>SUM(F33:F37)</f>
        <v>2300</v>
      </c>
      <c r="G38" s="81">
        <f>F38/E38</f>
        <v>1</v>
      </c>
      <c r="H38" s="43">
        <f>SUM(H33:H37)</f>
        <v>2300</v>
      </c>
      <c r="I38" s="43">
        <v>0</v>
      </c>
    </row>
    <row r="39" spans="1:9" ht="12.75">
      <c r="A39" s="480">
        <v>752</v>
      </c>
      <c r="B39" s="480"/>
      <c r="C39" s="480"/>
      <c r="D39" s="481" t="s">
        <v>56</v>
      </c>
      <c r="E39" s="482"/>
      <c r="F39" s="482"/>
      <c r="G39" s="483"/>
      <c r="H39" s="484"/>
      <c r="I39" s="484"/>
    </row>
    <row r="40" spans="1:9" ht="11.25" customHeight="1">
      <c r="A40" s="45"/>
      <c r="B40" s="45"/>
      <c r="C40" s="45"/>
      <c r="D40" s="58"/>
      <c r="E40" s="65"/>
      <c r="F40" s="65"/>
      <c r="G40" s="62"/>
      <c r="H40" s="60"/>
      <c r="I40" s="60"/>
    </row>
    <row r="41" spans="1:9" ht="12.75">
      <c r="A41" s="45"/>
      <c r="B41" s="45">
        <v>75212</v>
      </c>
      <c r="C41" s="45"/>
      <c r="D41" s="64" t="s">
        <v>57</v>
      </c>
      <c r="E41" s="65"/>
      <c r="F41" s="65"/>
      <c r="G41" s="62"/>
      <c r="H41" s="60"/>
      <c r="I41" s="60"/>
    </row>
    <row r="42" spans="1:9" ht="18" customHeight="1">
      <c r="A42" s="45"/>
      <c r="B42" s="45"/>
      <c r="C42" s="45">
        <v>2010</v>
      </c>
      <c r="D42" s="51" t="s">
        <v>48</v>
      </c>
      <c r="E42" s="65"/>
      <c r="F42" s="65"/>
      <c r="G42" s="62"/>
      <c r="H42" s="60"/>
      <c r="I42" s="60"/>
    </row>
    <row r="43" spans="1:9" ht="12.75">
      <c r="A43" s="45"/>
      <c r="B43" s="45"/>
      <c r="C43" s="45"/>
      <c r="D43" s="51" t="s">
        <v>49</v>
      </c>
      <c r="E43" s="65">
        <v>750</v>
      </c>
      <c r="F43" s="65">
        <v>750</v>
      </c>
      <c r="G43" s="66">
        <f>F43/E43</f>
        <v>1</v>
      </c>
      <c r="H43" s="60">
        <f>F43</f>
        <v>750</v>
      </c>
      <c r="I43" s="60">
        <v>0</v>
      </c>
    </row>
    <row r="44" spans="1:10" ht="15.75">
      <c r="A44" s="69"/>
      <c r="B44" s="69"/>
      <c r="C44" s="69"/>
      <c r="D44" s="77" t="s">
        <v>50</v>
      </c>
      <c r="E44" s="78"/>
      <c r="F44" s="78"/>
      <c r="G44" s="79"/>
      <c r="H44" s="80"/>
      <c r="I44" s="80"/>
      <c r="J44" s="433"/>
    </row>
    <row r="45" spans="1:9" s="22" customFormat="1" ht="12.75">
      <c r="A45" s="69"/>
      <c r="B45" s="69"/>
      <c r="C45" s="69"/>
      <c r="D45" s="70" t="s">
        <v>58</v>
      </c>
      <c r="E45" s="71">
        <f>SUM(E43:E44)</f>
        <v>750</v>
      </c>
      <c r="F45" s="71">
        <f>SUM(F43:F44)</f>
        <v>750</v>
      </c>
      <c r="G45" s="81">
        <f>F45/E45</f>
        <v>1</v>
      </c>
      <c r="H45" s="43">
        <f>SUM(H43)</f>
        <v>750</v>
      </c>
      <c r="I45" s="43">
        <f>SUM(I43)</f>
        <v>0</v>
      </c>
    </row>
    <row r="46" spans="1:9" ht="12.75">
      <c r="A46" s="45">
        <v>754</v>
      </c>
      <c r="B46" s="42"/>
      <c r="C46" s="42"/>
      <c r="D46" s="61" t="s">
        <v>59</v>
      </c>
      <c r="E46" s="65"/>
      <c r="F46" s="65"/>
      <c r="G46" s="62"/>
      <c r="H46" s="60"/>
      <c r="I46" s="60"/>
    </row>
    <row r="47" spans="1:9" ht="12.75">
      <c r="A47" s="45"/>
      <c r="B47" s="42"/>
      <c r="C47" s="42"/>
      <c r="D47" s="61" t="s">
        <v>60</v>
      </c>
      <c r="E47" s="65"/>
      <c r="F47" s="65"/>
      <c r="G47" s="62"/>
      <c r="H47" s="60"/>
      <c r="I47" s="60"/>
    </row>
    <row r="48" spans="1:9" ht="17.25" customHeight="1">
      <c r="A48" s="45"/>
      <c r="B48" s="45">
        <v>75214</v>
      </c>
      <c r="C48" s="45"/>
      <c r="D48" s="82" t="s">
        <v>61</v>
      </c>
      <c r="E48" s="485"/>
      <c r="F48" s="65"/>
      <c r="G48" s="62"/>
      <c r="H48" s="60"/>
      <c r="I48" s="60"/>
    </row>
    <row r="49" spans="1:9" ht="16.5" customHeight="1">
      <c r="A49" s="45"/>
      <c r="B49" s="42"/>
      <c r="C49" s="45">
        <v>2010</v>
      </c>
      <c r="D49" s="51" t="s">
        <v>48</v>
      </c>
      <c r="E49" s="65"/>
      <c r="F49" s="65"/>
      <c r="G49" s="62"/>
      <c r="H49" s="60"/>
      <c r="I49" s="60"/>
    </row>
    <row r="50" spans="1:9" ht="12.75">
      <c r="A50" s="63"/>
      <c r="B50" s="41"/>
      <c r="C50" s="73"/>
      <c r="D50" s="73" t="s">
        <v>49</v>
      </c>
      <c r="E50" s="60">
        <v>1000</v>
      </c>
      <c r="F50" s="60">
        <v>1000</v>
      </c>
      <c r="G50" s="84">
        <f>F50/E50</f>
        <v>1</v>
      </c>
      <c r="H50" s="60">
        <f>F50</f>
        <v>1000</v>
      </c>
      <c r="I50" s="85">
        <v>0</v>
      </c>
    </row>
    <row r="51" spans="1:9" ht="12.75">
      <c r="A51" s="45"/>
      <c r="B51" s="42"/>
      <c r="C51" s="51"/>
      <c r="D51" s="51" t="s">
        <v>50</v>
      </c>
      <c r="E51" s="65"/>
      <c r="F51" s="65"/>
      <c r="G51" s="62"/>
      <c r="H51" s="60"/>
      <c r="I51" s="60"/>
    </row>
    <row r="52" spans="1:9" s="22" customFormat="1" ht="12.75">
      <c r="A52" s="67"/>
      <c r="B52" s="67"/>
      <c r="C52" s="54"/>
      <c r="D52" s="74" t="s">
        <v>62</v>
      </c>
      <c r="E52" s="75">
        <f>SUM(E49:E51)</f>
        <v>1000</v>
      </c>
      <c r="F52" s="75">
        <f>SUM(F49:F51)</f>
        <v>1000</v>
      </c>
      <c r="G52" s="72">
        <f>F52/E52</f>
        <v>1</v>
      </c>
      <c r="H52" s="76">
        <f>SUM(H50:H51)</f>
        <v>1000</v>
      </c>
      <c r="I52" s="76">
        <f>SUM(I50:I51)</f>
        <v>0</v>
      </c>
    </row>
    <row r="53" spans="1:9" ht="20.25" customHeight="1">
      <c r="A53" s="45">
        <v>852</v>
      </c>
      <c r="B53" s="63"/>
      <c r="C53" s="45"/>
      <c r="D53" s="61" t="s">
        <v>63</v>
      </c>
      <c r="E53" s="65"/>
      <c r="F53" s="65"/>
      <c r="G53" s="62"/>
      <c r="H53" s="60"/>
      <c r="I53" s="60"/>
    </row>
    <row r="54" spans="1:9" ht="38.25">
      <c r="A54" s="45"/>
      <c r="B54" s="63">
        <v>85212</v>
      </c>
      <c r="C54" s="45"/>
      <c r="D54" s="269" t="s">
        <v>238</v>
      </c>
      <c r="E54" s="65"/>
      <c r="F54" s="65"/>
      <c r="G54" s="62"/>
      <c r="H54" s="60"/>
      <c r="I54" s="60"/>
    </row>
    <row r="55" spans="1:9" ht="19.5" customHeight="1">
      <c r="A55" s="45"/>
      <c r="B55" s="63"/>
      <c r="C55" s="45">
        <v>2010</v>
      </c>
      <c r="D55" s="51" t="s">
        <v>48</v>
      </c>
      <c r="E55" s="65"/>
      <c r="F55" s="65"/>
      <c r="G55" s="62"/>
      <c r="H55" s="60"/>
      <c r="I55" s="60"/>
    </row>
    <row r="56" spans="1:9" ht="15" customHeight="1">
      <c r="A56" s="45"/>
      <c r="B56" s="63"/>
      <c r="C56" s="45"/>
      <c r="D56" s="51" t="s">
        <v>49</v>
      </c>
      <c r="E56" s="65">
        <v>3656380</v>
      </c>
      <c r="F56" s="126">
        <v>3566582.97</v>
      </c>
      <c r="G56" s="84">
        <f>F56/E56</f>
        <v>0.975441001755835</v>
      </c>
      <c r="H56" s="270">
        <f>F56</f>
        <v>3566582.97</v>
      </c>
      <c r="I56" s="60"/>
    </row>
    <row r="57" spans="1:9" ht="15" customHeight="1">
      <c r="A57" s="45"/>
      <c r="B57" s="63"/>
      <c r="C57" s="45"/>
      <c r="D57" s="51" t="s">
        <v>50</v>
      </c>
      <c r="E57" s="65"/>
      <c r="F57" s="65"/>
      <c r="G57" s="62"/>
      <c r="H57" s="60"/>
      <c r="I57" s="60"/>
    </row>
    <row r="58" spans="1:9" ht="12.75">
      <c r="A58" s="45"/>
      <c r="B58" s="63">
        <v>85213</v>
      </c>
      <c r="C58" s="45"/>
      <c r="D58" s="64" t="s">
        <v>64</v>
      </c>
      <c r="E58" s="65"/>
      <c r="F58" s="65"/>
      <c r="G58" s="62"/>
      <c r="H58" s="60"/>
      <c r="I58" s="60"/>
    </row>
    <row r="59" spans="1:9" ht="51">
      <c r="A59" s="45"/>
      <c r="B59" s="63"/>
      <c r="C59" s="45"/>
      <c r="D59" s="269" t="s">
        <v>239</v>
      </c>
      <c r="E59" s="65"/>
      <c r="F59" s="65"/>
      <c r="G59" s="62"/>
      <c r="H59" s="60"/>
      <c r="I59" s="60"/>
    </row>
    <row r="60" spans="1:9" ht="12.75">
      <c r="A60" s="45"/>
      <c r="B60" s="63"/>
      <c r="C60" s="45">
        <v>2010</v>
      </c>
      <c r="D60" s="51" t="s">
        <v>48</v>
      </c>
      <c r="E60" s="65"/>
      <c r="F60" s="65"/>
      <c r="G60" s="62"/>
      <c r="H60" s="60"/>
      <c r="I60" s="60"/>
    </row>
    <row r="61" spans="1:9" ht="12.75">
      <c r="A61" s="45"/>
      <c r="B61" s="63"/>
      <c r="C61" s="45"/>
      <c r="D61" s="51" t="s">
        <v>49</v>
      </c>
      <c r="E61" s="65">
        <v>24000</v>
      </c>
      <c r="F61" s="270">
        <v>23173.66</v>
      </c>
      <c r="G61" s="66">
        <f>F61/E61</f>
        <v>0.9655691666666667</v>
      </c>
      <c r="H61" s="270">
        <f>F61</f>
        <v>23173.66</v>
      </c>
      <c r="I61" s="60"/>
    </row>
    <row r="62" spans="1:9" ht="12.75">
      <c r="A62" s="45"/>
      <c r="B62" s="63"/>
      <c r="C62" s="45"/>
      <c r="D62" s="51" t="s">
        <v>50</v>
      </c>
      <c r="E62" s="65"/>
      <c r="F62" s="270"/>
      <c r="G62" s="62"/>
      <c r="H62" s="60"/>
      <c r="I62" s="60"/>
    </row>
    <row r="63" spans="1:9" ht="12.75">
      <c r="A63" s="45"/>
      <c r="B63" s="63">
        <v>85214</v>
      </c>
      <c r="C63" s="45"/>
      <c r="D63" s="64" t="s">
        <v>65</v>
      </c>
      <c r="E63" s="65"/>
      <c r="F63" s="270"/>
      <c r="G63" s="62"/>
      <c r="H63" s="60"/>
      <c r="I63" s="60"/>
    </row>
    <row r="64" spans="1:9" ht="12.75">
      <c r="A64" s="486"/>
      <c r="B64" s="486"/>
      <c r="C64" s="486"/>
      <c r="D64" s="487" t="s">
        <v>240</v>
      </c>
      <c r="E64" s="488"/>
      <c r="F64" s="489"/>
      <c r="G64" s="490"/>
      <c r="H64" s="491"/>
      <c r="I64" s="492"/>
    </row>
    <row r="65" spans="1:9" s="130" customFormat="1" ht="18" customHeight="1">
      <c r="A65" s="69"/>
      <c r="B65" s="68"/>
      <c r="C65" s="69">
        <v>2010</v>
      </c>
      <c r="D65" s="77" t="s">
        <v>48</v>
      </c>
      <c r="E65" s="78"/>
      <c r="F65" s="431"/>
      <c r="G65" s="79"/>
      <c r="H65" s="80"/>
      <c r="I65" s="80"/>
    </row>
    <row r="66" spans="1:10" ht="12.75">
      <c r="A66" s="45"/>
      <c r="B66" s="63"/>
      <c r="C66" s="45"/>
      <c r="D66" s="51" t="s">
        <v>49</v>
      </c>
      <c r="E66" s="65">
        <v>199800</v>
      </c>
      <c r="F66" s="270">
        <v>199117.38</v>
      </c>
      <c r="G66" s="66">
        <f>F66/E66</f>
        <v>0.9965834834834835</v>
      </c>
      <c r="H66" s="270">
        <f>F66</f>
        <v>199117.38</v>
      </c>
      <c r="I66" s="60"/>
      <c r="J66" s="347"/>
    </row>
    <row r="67" spans="1:10" ht="12.75">
      <c r="A67" s="45"/>
      <c r="B67" s="63"/>
      <c r="C67" s="45"/>
      <c r="D67" s="51" t="s">
        <v>50</v>
      </c>
      <c r="E67" s="65"/>
      <c r="F67" s="65"/>
      <c r="G67" s="62"/>
      <c r="H67" s="60"/>
      <c r="I67" s="60"/>
      <c r="J67" s="347"/>
    </row>
    <row r="68" spans="1:9" ht="12.75">
      <c r="A68" s="63"/>
      <c r="B68" s="63">
        <v>85228</v>
      </c>
      <c r="C68" s="83"/>
      <c r="D68" s="82" t="s">
        <v>241</v>
      </c>
      <c r="E68" s="49"/>
      <c r="F68" s="60"/>
      <c r="G68" s="432"/>
      <c r="H68" s="60"/>
      <c r="I68" s="60"/>
    </row>
    <row r="69" spans="1:9" ht="12.75">
      <c r="A69" s="45"/>
      <c r="B69" s="63"/>
      <c r="C69" s="45">
        <v>2010</v>
      </c>
      <c r="D69" s="51" t="s">
        <v>48</v>
      </c>
      <c r="E69" s="65"/>
      <c r="F69" s="65"/>
      <c r="G69" s="62"/>
      <c r="H69" s="60"/>
      <c r="I69" s="60"/>
    </row>
    <row r="70" spans="1:9" ht="12.75">
      <c r="A70" s="45"/>
      <c r="B70" s="63"/>
      <c r="C70" s="45"/>
      <c r="D70" s="51" t="s">
        <v>49</v>
      </c>
      <c r="E70" s="65">
        <v>8000</v>
      </c>
      <c r="F70" s="271">
        <v>6680.59</v>
      </c>
      <c r="G70" s="66">
        <f>F70/E70</f>
        <v>0.8350737500000001</v>
      </c>
      <c r="H70" s="272">
        <f>F70</f>
        <v>6680.59</v>
      </c>
      <c r="I70" s="60"/>
    </row>
    <row r="71" spans="1:9" ht="12.75">
      <c r="A71" s="45"/>
      <c r="B71" s="63"/>
      <c r="C71" s="45"/>
      <c r="D71" s="51" t="s">
        <v>50</v>
      </c>
      <c r="E71" s="65"/>
      <c r="F71" s="65"/>
      <c r="G71" s="62"/>
      <c r="H71" s="60"/>
      <c r="I71" s="60"/>
    </row>
    <row r="72" spans="1:9" s="22" customFormat="1" ht="12.75">
      <c r="A72" s="54"/>
      <c r="B72" s="67"/>
      <c r="C72" s="54"/>
      <c r="D72" s="74" t="s">
        <v>66</v>
      </c>
      <c r="E72" s="86">
        <f>SUM(E53:E71)</f>
        <v>3888180</v>
      </c>
      <c r="F72" s="86">
        <f>SUM(F53:F71)</f>
        <v>3795554.6</v>
      </c>
      <c r="G72" s="72">
        <f>F72/E72</f>
        <v>0.9761776975345792</v>
      </c>
      <c r="H72" s="76">
        <f>SUM(H54:H71)</f>
        <v>3795554.6</v>
      </c>
      <c r="I72" s="76">
        <f>SUM(I54:I71)</f>
        <v>0</v>
      </c>
    </row>
    <row r="73" spans="1:9" s="23" customFormat="1" ht="21.75" customHeight="1" thickBot="1">
      <c r="A73" s="87"/>
      <c r="B73" s="88"/>
      <c r="C73" s="87"/>
      <c r="D73" s="89" t="s">
        <v>67</v>
      </c>
      <c r="E73" s="127">
        <f>E17+E27+E38+E45+E52+E72</f>
        <v>4532772.71</v>
      </c>
      <c r="F73" s="128">
        <f>F17+F27+F38+F45+F52+F72</f>
        <v>4440147.3100000005</v>
      </c>
      <c r="G73" s="131">
        <f>F73/E73</f>
        <v>0.9795653993866373</v>
      </c>
      <c r="H73" s="128">
        <f>H17+H27+H38+H45+H52+H72</f>
        <v>4440147.3100000005</v>
      </c>
      <c r="I73" s="127">
        <f>I17+I27+I38+I45+I52+I72</f>
        <v>0</v>
      </c>
    </row>
    <row r="74" spans="1:9" ht="12.75">
      <c r="A74" s="11"/>
      <c r="B74" s="11"/>
      <c r="C74" s="11"/>
      <c r="D74" s="11"/>
      <c r="E74" s="11"/>
      <c r="F74" s="11"/>
      <c r="G74" s="25"/>
      <c r="H74" s="11"/>
      <c r="I74" s="11"/>
    </row>
    <row r="75" spans="1:9" ht="12.75">
      <c r="A75" s="11"/>
      <c r="B75" s="11"/>
      <c r="C75" s="11"/>
      <c r="D75" s="11"/>
      <c r="E75" s="11"/>
      <c r="F75" s="11"/>
      <c r="G75" s="25"/>
      <c r="H75" s="11"/>
      <c r="I75" s="14"/>
    </row>
    <row r="76" spans="1:9" ht="12.75">
      <c r="A76" s="11"/>
      <c r="B76" s="11"/>
      <c r="C76" s="11"/>
      <c r="D76" s="11"/>
      <c r="E76" s="11"/>
      <c r="F76" s="11"/>
      <c r="G76" s="25"/>
      <c r="H76" s="11"/>
      <c r="I76" s="14"/>
    </row>
    <row r="77" spans="1:9" ht="12.75">
      <c r="A77" s="11"/>
      <c r="B77" s="11"/>
      <c r="C77" s="11"/>
      <c r="D77" s="11"/>
      <c r="E77" s="11"/>
      <c r="F77" s="11"/>
      <c r="G77" s="25"/>
      <c r="H77" s="129">
        <f>H73-F73</f>
        <v>0</v>
      </c>
      <c r="I77" s="11"/>
    </row>
    <row r="78" spans="1:9" ht="12.75">
      <c r="A78" s="11"/>
      <c r="B78" s="11"/>
      <c r="C78" s="11"/>
      <c r="D78" s="11"/>
      <c r="E78" s="11"/>
      <c r="F78" s="11"/>
      <c r="G78" s="25"/>
      <c r="H78" s="11"/>
      <c r="I78" s="11"/>
    </row>
    <row r="79" spans="1:9" ht="12.75">
      <c r="A79" s="11"/>
      <c r="B79" s="11"/>
      <c r="C79" s="11"/>
      <c r="D79" s="11"/>
      <c r="E79" s="14"/>
      <c r="F79" s="11"/>
      <c r="G79" s="25"/>
      <c r="H79" s="11"/>
      <c r="I79" s="11"/>
    </row>
    <row r="80" spans="1:9" ht="12.75">
      <c r="A80" s="11"/>
      <c r="B80" s="11"/>
      <c r="C80" s="11"/>
      <c r="D80" s="11"/>
      <c r="E80" s="14"/>
      <c r="F80" s="11"/>
      <c r="G80" s="25"/>
      <c r="H80" s="11"/>
      <c r="I80" s="11"/>
    </row>
    <row r="81" spans="1:9" ht="12.75">
      <c r="A81" s="11"/>
      <c r="B81" s="11"/>
      <c r="C81" s="11"/>
      <c r="D81" s="11"/>
      <c r="E81" s="11"/>
      <c r="F81" s="11"/>
      <c r="G81" s="25"/>
      <c r="H81" s="11"/>
      <c r="I81" s="11"/>
    </row>
  </sheetData>
  <sheetProtection/>
  <mergeCells count="2">
    <mergeCell ref="E6:G6"/>
    <mergeCell ref="A4:F4"/>
  </mergeCells>
  <printOptions/>
  <pageMargins left="0.75" right="0.75" top="1" bottom="1" header="0.5" footer="0.5"/>
  <pageSetup horizontalDpi="600" verticalDpi="600" orientation="landscape" paperSize="9" scale="84" r:id="rId1"/>
  <headerFooter alignWithMargins="0">
    <oddFooter>&amp;CStrona &amp;P z &amp;N</oddFooter>
  </headerFooter>
  <rowBreaks count="2" manualBreakCount="2">
    <brk id="38" max="8" man="1"/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9.140625" style="9" customWidth="1"/>
    <col min="2" max="2" width="9.140625" style="38" customWidth="1"/>
    <col min="3" max="3" width="45.421875" style="34" customWidth="1"/>
    <col min="4" max="4" width="20.28125" style="110" customWidth="1"/>
    <col min="5" max="5" width="21.28125" style="105" customWidth="1"/>
    <col min="6" max="6" width="19.57421875" style="101" customWidth="1"/>
    <col min="7" max="7" width="13.421875" style="107" customWidth="1"/>
    <col min="8" max="8" width="17.8515625" style="8" bestFit="1" customWidth="1"/>
    <col min="9" max="16384" width="9.140625" style="34" customWidth="1"/>
  </cols>
  <sheetData>
    <row r="1" ht="15.75">
      <c r="G1" s="1" t="s">
        <v>218</v>
      </c>
    </row>
    <row r="2" ht="15.75">
      <c r="G2" s="1" t="s">
        <v>307</v>
      </c>
    </row>
    <row r="3" spans="3:7" ht="15.75">
      <c r="C3" s="28"/>
      <c r="D3" s="109"/>
      <c r="E3" s="102"/>
      <c r="F3" s="98"/>
      <c r="G3" s="122" t="s">
        <v>217</v>
      </c>
    </row>
    <row r="4" spans="3:8" ht="15.75">
      <c r="C4" s="28"/>
      <c r="D4" s="109"/>
      <c r="E4" s="102"/>
      <c r="F4" s="98"/>
      <c r="G4" s="122" t="s">
        <v>306</v>
      </c>
      <c r="H4" s="113"/>
    </row>
    <row r="5" spans="3:8" ht="23.25" customHeight="1">
      <c r="C5" s="587" t="s">
        <v>242</v>
      </c>
      <c r="D5" s="588"/>
      <c r="E5" s="588"/>
      <c r="F5" s="588"/>
      <c r="G5" s="589"/>
      <c r="H5" s="590"/>
    </row>
    <row r="6" spans="1:8" s="273" customFormat="1" ht="12.75">
      <c r="A6" s="593" t="s">
        <v>72</v>
      </c>
      <c r="B6" s="595" t="s">
        <v>1</v>
      </c>
      <c r="C6" s="597" t="s">
        <v>2</v>
      </c>
      <c r="D6" s="599" t="s">
        <v>114</v>
      </c>
      <c r="E6" s="600" t="s">
        <v>3</v>
      </c>
      <c r="F6" s="591" t="s">
        <v>243</v>
      </c>
      <c r="G6" s="601" t="s">
        <v>4</v>
      </c>
      <c r="H6" s="597" t="s">
        <v>112</v>
      </c>
    </row>
    <row r="7" spans="1:8" ht="39.75" customHeight="1">
      <c r="A7" s="594"/>
      <c r="B7" s="596"/>
      <c r="C7" s="598"/>
      <c r="D7" s="598"/>
      <c r="E7" s="598"/>
      <c r="F7" s="592"/>
      <c r="G7" s="602"/>
      <c r="H7" s="598"/>
    </row>
    <row r="8" spans="1:8" s="97" customFormat="1" ht="15.75">
      <c r="A8" s="395">
        <v>1</v>
      </c>
      <c r="B8" s="378">
        <v>2</v>
      </c>
      <c r="C8" s="378">
        <v>3</v>
      </c>
      <c r="D8" s="378">
        <v>4</v>
      </c>
      <c r="E8" s="378">
        <v>5</v>
      </c>
      <c r="F8" s="378">
        <v>6</v>
      </c>
      <c r="G8" s="378">
        <v>7</v>
      </c>
      <c r="H8" s="378">
        <v>8</v>
      </c>
    </row>
    <row r="9" spans="1:8" ht="15.75">
      <c r="A9" s="396">
        <v>1</v>
      </c>
      <c r="B9" s="379" t="s">
        <v>11</v>
      </c>
      <c r="C9" s="380" t="s">
        <v>12</v>
      </c>
      <c r="D9" s="381">
        <v>12337882</v>
      </c>
      <c r="E9" s="382">
        <v>4839864.71</v>
      </c>
      <c r="F9" s="383">
        <v>4272015.88</v>
      </c>
      <c r="G9" s="384">
        <f aca="true" t="shared" si="0" ref="G9:G15">F9/E9</f>
        <v>0.8826725819780198</v>
      </c>
      <c r="H9" s="385">
        <f>F9/F29</f>
        <v>0.10249545692255421</v>
      </c>
    </row>
    <row r="10" spans="1:8" ht="15.75">
      <c r="A10" s="396">
        <v>2</v>
      </c>
      <c r="B10" s="386" t="s">
        <v>13</v>
      </c>
      <c r="C10" s="387" t="s">
        <v>14</v>
      </c>
      <c r="D10" s="381">
        <v>530</v>
      </c>
      <c r="E10" s="382">
        <v>530</v>
      </c>
      <c r="F10" s="383">
        <v>0</v>
      </c>
      <c r="G10" s="384">
        <f t="shared" si="0"/>
        <v>0</v>
      </c>
      <c r="H10" s="385"/>
    </row>
    <row r="11" spans="1:8" ht="34.5" customHeight="1">
      <c r="A11" s="396">
        <v>3</v>
      </c>
      <c r="B11" s="379" t="s">
        <v>118</v>
      </c>
      <c r="C11" s="388" t="s">
        <v>130</v>
      </c>
      <c r="D11" s="381">
        <v>800000</v>
      </c>
      <c r="E11" s="382">
        <v>1240946.27</v>
      </c>
      <c r="F11" s="383">
        <v>735358.56</v>
      </c>
      <c r="G11" s="384">
        <f t="shared" si="0"/>
        <v>0.5925788874001773</v>
      </c>
      <c r="H11" s="385">
        <f>F11/F29</f>
        <v>0.017642938070986644</v>
      </c>
    </row>
    <row r="12" spans="1:8" ht="15.75">
      <c r="A12" s="396">
        <v>4</v>
      </c>
      <c r="B12" s="389">
        <v>600</v>
      </c>
      <c r="C12" s="380" t="s">
        <v>15</v>
      </c>
      <c r="D12" s="381">
        <v>3665332</v>
      </c>
      <c r="E12" s="382">
        <v>3864798</v>
      </c>
      <c r="F12" s="390">
        <v>3572647.4</v>
      </c>
      <c r="G12" s="384">
        <f t="shared" si="0"/>
        <v>0.9244072782070369</v>
      </c>
      <c r="H12" s="385">
        <f>F12/F29</f>
        <v>0.08571600339794976</v>
      </c>
    </row>
    <row r="13" spans="1:8" ht="15.75">
      <c r="A13" s="396">
        <v>5</v>
      </c>
      <c r="B13" s="391">
        <v>700</v>
      </c>
      <c r="C13" s="380" t="s">
        <v>127</v>
      </c>
      <c r="D13" s="381">
        <v>2132548</v>
      </c>
      <c r="E13" s="382">
        <v>2235052</v>
      </c>
      <c r="F13" s="390">
        <v>2220486.88</v>
      </c>
      <c r="G13" s="384">
        <f t="shared" si="0"/>
        <v>0.9934833194037543</v>
      </c>
      <c r="H13" s="392">
        <f>F13/F29</f>
        <v>0.053274571946613836</v>
      </c>
    </row>
    <row r="14" spans="1:8" ht="15.75">
      <c r="A14" s="396">
        <v>6</v>
      </c>
      <c r="B14" s="391">
        <v>710</v>
      </c>
      <c r="C14" s="380" t="s">
        <v>68</v>
      </c>
      <c r="D14" s="381">
        <v>311044</v>
      </c>
      <c r="E14" s="382">
        <v>168044</v>
      </c>
      <c r="F14" s="390">
        <v>90244.31</v>
      </c>
      <c r="G14" s="384">
        <f t="shared" si="0"/>
        <v>0.5370278617504939</v>
      </c>
      <c r="H14" s="392">
        <f>F14/F29</f>
        <v>0.002165167931939108</v>
      </c>
    </row>
    <row r="15" spans="1:8" ht="15.75">
      <c r="A15" s="396">
        <v>7</v>
      </c>
      <c r="B15" s="391">
        <v>750</v>
      </c>
      <c r="C15" s="380" t="s">
        <v>126</v>
      </c>
      <c r="D15" s="381">
        <v>3786394</v>
      </c>
      <c r="E15" s="382">
        <v>3852972</v>
      </c>
      <c r="F15" s="390">
        <v>3650023.62</v>
      </c>
      <c r="G15" s="384">
        <f t="shared" si="0"/>
        <v>0.9473267960421202</v>
      </c>
      <c r="H15" s="385">
        <f>F15/F29</f>
        <v>0.08757243634356889</v>
      </c>
    </row>
    <row r="16" spans="1:8" ht="39.75" customHeight="1">
      <c r="A16" s="396">
        <v>8</v>
      </c>
      <c r="B16" s="391">
        <v>751</v>
      </c>
      <c r="C16" s="393" t="s">
        <v>320</v>
      </c>
      <c r="D16" s="394">
        <v>2576</v>
      </c>
      <c r="E16" s="382">
        <v>2300</v>
      </c>
      <c r="F16" s="390">
        <v>2300</v>
      </c>
      <c r="G16" s="384">
        <f>F16/E16</f>
        <v>1</v>
      </c>
      <c r="H16" s="385">
        <f>F16/F29</f>
        <v>5.5182274023259177E-05</v>
      </c>
    </row>
    <row r="17" spans="1:8" ht="15.75">
      <c r="A17" s="396">
        <v>9</v>
      </c>
      <c r="B17" s="391">
        <v>752</v>
      </c>
      <c r="C17" s="380" t="s">
        <v>56</v>
      </c>
      <c r="D17" s="381">
        <v>750</v>
      </c>
      <c r="E17" s="382">
        <v>750</v>
      </c>
      <c r="F17" s="390">
        <v>750</v>
      </c>
      <c r="G17" s="384">
        <f>F17/E17</f>
        <v>1</v>
      </c>
      <c r="H17" s="385">
        <f>F17/F29</f>
        <v>1.799421979019321E-05</v>
      </c>
    </row>
    <row r="18" spans="1:8" ht="31.5">
      <c r="A18" s="396">
        <v>10</v>
      </c>
      <c r="B18" s="391">
        <v>754</v>
      </c>
      <c r="C18" s="393" t="s">
        <v>319</v>
      </c>
      <c r="D18" s="381">
        <v>364500</v>
      </c>
      <c r="E18" s="382">
        <v>389500</v>
      </c>
      <c r="F18" s="390">
        <v>380270.11</v>
      </c>
      <c r="G18" s="384">
        <f>F18/E18</f>
        <v>0.9763032349165597</v>
      </c>
      <c r="H18" s="385">
        <f>F18/F29</f>
        <v>0.009123551918641264</v>
      </c>
    </row>
    <row r="19" spans="1:8" ht="63">
      <c r="A19" s="396">
        <v>11</v>
      </c>
      <c r="B19" s="391">
        <v>756</v>
      </c>
      <c r="C19" s="393" t="s">
        <v>318</v>
      </c>
      <c r="D19" s="381">
        <v>90850</v>
      </c>
      <c r="E19" s="382">
        <v>90850</v>
      </c>
      <c r="F19" s="390">
        <v>81032.82</v>
      </c>
      <c r="G19" s="384">
        <f>F19/E19</f>
        <v>0.8919407815079803</v>
      </c>
      <c r="H19" s="385">
        <f>F19/F29</f>
        <v>0.0019441631643988858</v>
      </c>
    </row>
    <row r="20" spans="1:8" ht="15.75">
      <c r="A20" s="396">
        <v>12</v>
      </c>
      <c r="B20" s="391">
        <v>757</v>
      </c>
      <c r="C20" s="380" t="s">
        <v>69</v>
      </c>
      <c r="D20" s="381">
        <v>847398</v>
      </c>
      <c r="E20" s="382">
        <v>697398</v>
      </c>
      <c r="F20" s="390">
        <v>647199.83</v>
      </c>
      <c r="G20" s="384">
        <f aca="true" t="shared" si="1" ref="G20:G28">F20/E20</f>
        <v>0.9280207714963334</v>
      </c>
      <c r="H20" s="385">
        <f>F20/F29</f>
        <v>0.015527807985594241</v>
      </c>
    </row>
    <row r="21" spans="1:8" ht="15.75">
      <c r="A21" s="396">
        <v>13</v>
      </c>
      <c r="B21" s="391">
        <v>758</v>
      </c>
      <c r="C21" s="380" t="s">
        <v>125</v>
      </c>
      <c r="D21" s="381">
        <v>355000</v>
      </c>
      <c r="E21" s="382">
        <v>25021</v>
      </c>
      <c r="F21" s="390">
        <v>4500</v>
      </c>
      <c r="G21" s="384">
        <f t="shared" si="1"/>
        <v>0.17984892690140283</v>
      </c>
      <c r="H21" s="385">
        <f>F21/F29</f>
        <v>0.00010796531874115927</v>
      </c>
    </row>
    <row r="22" spans="1:8" ht="15.75">
      <c r="A22" s="396">
        <v>14</v>
      </c>
      <c r="B22" s="391">
        <v>801</v>
      </c>
      <c r="C22" s="380" t="s">
        <v>120</v>
      </c>
      <c r="D22" s="381">
        <v>15685384</v>
      </c>
      <c r="E22" s="382">
        <v>17933797.06</v>
      </c>
      <c r="F22" s="390">
        <v>17393578.87</v>
      </c>
      <c r="G22" s="384">
        <f t="shared" si="1"/>
        <v>0.9698770880370385</v>
      </c>
      <c r="H22" s="385">
        <f>F22/F29</f>
        <v>0.4173118414997873</v>
      </c>
    </row>
    <row r="23" spans="1:8" ht="15.75">
      <c r="A23" s="396">
        <v>15</v>
      </c>
      <c r="B23" s="391">
        <v>851</v>
      </c>
      <c r="C23" s="380" t="s">
        <v>70</v>
      </c>
      <c r="D23" s="381">
        <v>240000</v>
      </c>
      <c r="E23" s="382">
        <v>244969</v>
      </c>
      <c r="F23" s="390">
        <v>244965.29</v>
      </c>
      <c r="G23" s="384">
        <f t="shared" si="1"/>
        <v>0.9999848552265798</v>
      </c>
      <c r="H23" s="385">
        <f>F23/F29</f>
        <v>0.005877279025637892</v>
      </c>
    </row>
    <row r="24" spans="1:8" ht="15.75">
      <c r="A24" s="396">
        <v>16</v>
      </c>
      <c r="B24" s="391">
        <v>852</v>
      </c>
      <c r="C24" s="380" t="s">
        <v>124</v>
      </c>
      <c r="D24" s="381">
        <v>5794216</v>
      </c>
      <c r="E24" s="382">
        <v>5431805</v>
      </c>
      <c r="F24" s="390">
        <v>5323242.45</v>
      </c>
      <c r="G24" s="384">
        <f t="shared" si="1"/>
        <v>0.9800135406186342</v>
      </c>
      <c r="H24" s="385">
        <f>F24/F29</f>
        <v>0.12771679285571547</v>
      </c>
    </row>
    <row r="25" spans="1:8" ht="15.75">
      <c r="A25" s="396">
        <v>17</v>
      </c>
      <c r="B25" s="391">
        <v>854</v>
      </c>
      <c r="C25" s="380" t="s">
        <v>123</v>
      </c>
      <c r="D25" s="381">
        <v>198271</v>
      </c>
      <c r="E25" s="382">
        <v>588151.16</v>
      </c>
      <c r="F25" s="390">
        <v>492532.8</v>
      </c>
      <c r="G25" s="384">
        <f t="shared" si="1"/>
        <v>0.8374255352994627</v>
      </c>
      <c r="H25" s="385">
        <f>F25/F29</f>
        <v>0.0118169912761057</v>
      </c>
    </row>
    <row r="26" spans="1:8" ht="15.75">
      <c r="A26" s="396">
        <v>18</v>
      </c>
      <c r="B26" s="391">
        <v>900</v>
      </c>
      <c r="C26" s="380" t="s">
        <v>122</v>
      </c>
      <c r="D26" s="381">
        <v>984852</v>
      </c>
      <c r="E26" s="382">
        <v>956274</v>
      </c>
      <c r="F26" s="390">
        <v>810027.99</v>
      </c>
      <c r="G26" s="384">
        <f t="shared" si="1"/>
        <v>0.8470668344010189</v>
      </c>
      <c r="H26" s="385">
        <f>F26/F29</f>
        <v>0.019434428917691236</v>
      </c>
    </row>
    <row r="27" spans="1:8" ht="15.75">
      <c r="A27" s="396">
        <v>19</v>
      </c>
      <c r="B27" s="391">
        <v>921</v>
      </c>
      <c r="C27" s="380" t="s">
        <v>121</v>
      </c>
      <c r="D27" s="381">
        <v>1298348</v>
      </c>
      <c r="E27" s="382">
        <v>1534589</v>
      </c>
      <c r="F27" s="390">
        <v>1520515.6</v>
      </c>
      <c r="G27" s="384">
        <f t="shared" si="1"/>
        <v>0.9908292057352165</v>
      </c>
      <c r="H27" s="385">
        <f>F27/F29</f>
        <v>0.03648065586775667</v>
      </c>
    </row>
    <row r="28" spans="1:8" ht="15.75">
      <c r="A28" s="396">
        <v>20</v>
      </c>
      <c r="B28" s="391">
        <v>926</v>
      </c>
      <c r="C28" s="380" t="s">
        <v>25</v>
      </c>
      <c r="D28" s="381">
        <v>221710</v>
      </c>
      <c r="E28" s="382">
        <v>243911</v>
      </c>
      <c r="F28" s="390">
        <v>238358.67</v>
      </c>
      <c r="G28" s="384">
        <f t="shared" si="1"/>
        <v>0.9772362460077652</v>
      </c>
      <c r="H28" s="385">
        <f>F28/F29</f>
        <v>0.005718771062504177</v>
      </c>
    </row>
    <row r="29" spans="1:8" ht="16.5">
      <c r="A29" s="397"/>
      <c r="B29" s="371" t="s">
        <v>128</v>
      </c>
      <c r="C29" s="372" t="s">
        <v>71</v>
      </c>
      <c r="D29" s="373">
        <f>SUM(D9:D28)</f>
        <v>49117585</v>
      </c>
      <c r="E29" s="374">
        <f>SUM(E9:E28)</f>
        <v>44341522.199999996</v>
      </c>
      <c r="F29" s="375">
        <f>SUM(F9:F28)</f>
        <v>41680051.080000006</v>
      </c>
      <c r="G29" s="376">
        <f>F29/E29</f>
        <v>0.9399779036002515</v>
      </c>
      <c r="H29" s="377">
        <f>SUM(H9:H28)</f>
        <v>0.9999999999999998</v>
      </c>
    </row>
    <row r="30" spans="5:7" ht="15.75">
      <c r="E30" s="103"/>
      <c r="F30" s="99"/>
      <c r="G30" s="106"/>
    </row>
    <row r="31" spans="5:6" ht="15.75">
      <c r="E31" s="104"/>
      <c r="F31" s="100"/>
    </row>
    <row r="32" spans="5:6" ht="15.75">
      <c r="E32" s="104"/>
      <c r="F32" s="100"/>
    </row>
    <row r="33" spans="5:6" ht="15.75">
      <c r="E33" s="104"/>
      <c r="F33" s="100"/>
    </row>
    <row r="34" spans="5:6" ht="15.75">
      <c r="E34" s="104"/>
      <c r="F34" s="100"/>
    </row>
    <row r="35" spans="5:6" ht="15.75">
      <c r="E35" s="104"/>
      <c r="F35" s="100"/>
    </row>
    <row r="36" spans="5:6" ht="15.75">
      <c r="E36" s="104"/>
      <c r="F36" s="100"/>
    </row>
    <row r="37" spans="5:6" ht="15.75">
      <c r="E37" s="104"/>
      <c r="F37" s="100"/>
    </row>
    <row r="38" spans="5:6" ht="15.75">
      <c r="E38" s="104"/>
      <c r="F38" s="100"/>
    </row>
  </sheetData>
  <sheetProtection/>
  <mergeCells count="10">
    <mergeCell ref="C5:F5"/>
    <mergeCell ref="G5:H5"/>
    <mergeCell ref="F6:F7"/>
    <mergeCell ref="A6:A7"/>
    <mergeCell ref="B6:B7"/>
    <mergeCell ref="C6:C7"/>
    <mergeCell ref="D6:D7"/>
    <mergeCell ref="E6:E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8"/>
  <sheetViews>
    <sheetView view="pageBreakPreview" zoomScale="75" zoomScaleSheetLayoutView="75" zoomScalePageLayoutView="0" workbookViewId="0" topLeftCell="A1">
      <selection activeCell="G16" sqref="G16"/>
    </sheetView>
  </sheetViews>
  <sheetFormatPr defaultColWidth="9.140625" defaultRowHeight="12.75"/>
  <cols>
    <col min="1" max="1" width="4.8515625" style="8" bestFit="1" customWidth="1"/>
    <col min="2" max="2" width="44.57421875" style="92" customWidth="1"/>
    <col min="3" max="3" width="6.57421875" style="12" bestFit="1" customWidth="1"/>
    <col min="4" max="4" width="8.8515625" style="9" customWidth="1"/>
    <col min="5" max="5" width="16.00390625" style="19" bestFit="1" customWidth="1"/>
    <col min="6" max="6" width="16.8515625" style="19" customWidth="1"/>
    <col min="7" max="7" width="18.421875" style="108" customWidth="1"/>
    <col min="8" max="8" width="9.57421875" style="19" customWidth="1"/>
    <col min="9" max="9" width="12.57421875" style="10" customWidth="1"/>
    <col min="10" max="16384" width="9.140625" style="10" customWidth="1"/>
  </cols>
  <sheetData>
    <row r="1" spans="1:9" ht="15.75">
      <c r="A1" s="1"/>
      <c r="B1" s="295"/>
      <c r="C1" s="296"/>
      <c r="D1" s="111"/>
      <c r="E1" s="297"/>
      <c r="F1" s="297"/>
      <c r="G1" s="298"/>
      <c r="H1" s="349" t="s">
        <v>219</v>
      </c>
      <c r="I1" s="350"/>
    </row>
    <row r="2" spans="1:9" ht="15.75">
      <c r="A2" s="1"/>
      <c r="B2" s="295"/>
      <c r="C2" s="296"/>
      <c r="D2" s="111"/>
      <c r="E2" s="297"/>
      <c r="F2" s="297"/>
      <c r="G2" s="298"/>
      <c r="H2" s="349" t="s">
        <v>307</v>
      </c>
      <c r="I2" s="350"/>
    </row>
    <row r="3" spans="1:9" ht="15.75">
      <c r="A3" s="1"/>
      <c r="B3" s="295"/>
      <c r="C3" s="296"/>
      <c r="D3" s="111"/>
      <c r="E3" s="297"/>
      <c r="F3" s="297"/>
      <c r="G3" s="298"/>
      <c r="H3" s="349" t="s">
        <v>217</v>
      </c>
      <c r="I3" s="350"/>
    </row>
    <row r="4" spans="1:9" ht="15.75">
      <c r="A4" s="1"/>
      <c r="B4" s="295"/>
      <c r="C4" s="296"/>
      <c r="D4" s="111"/>
      <c r="E4" s="297"/>
      <c r="F4" s="297"/>
      <c r="G4" s="298"/>
      <c r="H4" s="349" t="s">
        <v>306</v>
      </c>
      <c r="I4" s="350"/>
    </row>
    <row r="5" spans="1:9" ht="15.75">
      <c r="A5" s="604" t="s">
        <v>274</v>
      </c>
      <c r="B5" s="605"/>
      <c r="C5" s="605"/>
      <c r="D5" s="605"/>
      <c r="E5" s="605"/>
      <c r="F5" s="605"/>
      <c r="G5" s="605"/>
      <c r="H5" s="300"/>
      <c r="I5" s="300"/>
    </row>
    <row r="6" spans="1:9" s="24" customFormat="1" ht="18.75">
      <c r="A6" s="606" t="s">
        <v>72</v>
      </c>
      <c r="B6" s="607" t="s">
        <v>2</v>
      </c>
      <c r="C6" s="606" t="s">
        <v>73</v>
      </c>
      <c r="D6" s="606" t="s">
        <v>34</v>
      </c>
      <c r="E6" s="607" t="s">
        <v>114</v>
      </c>
      <c r="F6" s="607" t="s">
        <v>3</v>
      </c>
      <c r="G6" s="609" t="s">
        <v>41</v>
      </c>
      <c r="H6" s="603" t="s">
        <v>4</v>
      </c>
      <c r="I6" s="603" t="s">
        <v>119</v>
      </c>
    </row>
    <row r="7" spans="1:9" s="17" customFormat="1" ht="15" customHeight="1">
      <c r="A7" s="606"/>
      <c r="B7" s="607"/>
      <c r="C7" s="606"/>
      <c r="D7" s="606"/>
      <c r="E7" s="607"/>
      <c r="F7" s="608"/>
      <c r="G7" s="603"/>
      <c r="H7" s="603"/>
      <c r="I7" s="603"/>
    </row>
    <row r="8" spans="1:9" s="17" customFormat="1" ht="43.5" customHeight="1">
      <c r="A8" s="606"/>
      <c r="B8" s="607"/>
      <c r="C8" s="606"/>
      <c r="D8" s="606"/>
      <c r="E8" s="607"/>
      <c r="F8" s="608"/>
      <c r="G8" s="603"/>
      <c r="H8" s="603"/>
      <c r="I8" s="603"/>
    </row>
    <row r="9" spans="1:9" s="20" customFormat="1" ht="18.75" customHeight="1">
      <c r="A9" s="301">
        <v>1</v>
      </c>
      <c r="B9" s="302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3">
        <v>8</v>
      </c>
      <c r="I9" s="303">
        <v>9</v>
      </c>
    </row>
    <row r="10" spans="1:9" s="20" customFormat="1" ht="35.25" customHeight="1">
      <c r="A10" s="304">
        <v>1</v>
      </c>
      <c r="B10" s="427" t="s">
        <v>244</v>
      </c>
      <c r="C10" s="305" t="s">
        <v>11</v>
      </c>
      <c r="D10" s="306" t="s">
        <v>245</v>
      </c>
      <c r="E10" s="307">
        <v>50000</v>
      </c>
      <c r="F10" s="307">
        <v>0</v>
      </c>
      <c r="G10" s="308">
        <v>0</v>
      </c>
      <c r="H10" s="309">
        <v>0</v>
      </c>
      <c r="I10" s="309">
        <f>G10/11949320.08</f>
        <v>0</v>
      </c>
    </row>
    <row r="11" spans="1:9" s="20" customFormat="1" ht="35.25" customHeight="1">
      <c r="A11" s="304">
        <v>2</v>
      </c>
      <c r="B11" s="427" t="s">
        <v>246</v>
      </c>
      <c r="C11" s="305" t="s">
        <v>11</v>
      </c>
      <c r="D11" s="306" t="s">
        <v>245</v>
      </c>
      <c r="E11" s="307">
        <v>300000</v>
      </c>
      <c r="F11" s="307">
        <v>0</v>
      </c>
      <c r="G11" s="308">
        <v>0</v>
      </c>
      <c r="H11" s="309">
        <v>0</v>
      </c>
      <c r="I11" s="309">
        <f aca="true" t="shared" si="0" ref="I11:I54">G11/11949320.08</f>
        <v>0</v>
      </c>
    </row>
    <row r="12" spans="1:9" s="20" customFormat="1" ht="35.25" customHeight="1">
      <c r="A12" s="304">
        <v>3</v>
      </c>
      <c r="B12" s="427" t="s">
        <v>247</v>
      </c>
      <c r="C12" s="305" t="s">
        <v>11</v>
      </c>
      <c r="D12" s="306" t="s">
        <v>245</v>
      </c>
      <c r="E12" s="307">
        <v>150000</v>
      </c>
      <c r="F12" s="307">
        <v>0</v>
      </c>
      <c r="G12" s="308">
        <v>0</v>
      </c>
      <c r="H12" s="309">
        <v>0</v>
      </c>
      <c r="I12" s="309">
        <f t="shared" si="0"/>
        <v>0</v>
      </c>
    </row>
    <row r="13" spans="1:9" ht="28.5">
      <c r="A13" s="304">
        <v>4</v>
      </c>
      <c r="B13" s="427" t="s">
        <v>131</v>
      </c>
      <c r="C13" s="305" t="s">
        <v>11</v>
      </c>
      <c r="D13" s="306" t="s">
        <v>74</v>
      </c>
      <c r="E13" s="307">
        <v>0</v>
      </c>
      <c r="F13" s="307">
        <v>524400</v>
      </c>
      <c r="G13" s="310">
        <v>524400</v>
      </c>
      <c r="H13" s="309">
        <f aca="true" t="shared" si="1" ref="H13:H54">G13/F13</f>
        <v>1</v>
      </c>
      <c r="I13" s="309">
        <f t="shared" si="0"/>
        <v>0.04388534213571756</v>
      </c>
    </row>
    <row r="14" spans="1:9" ht="15.75">
      <c r="A14" s="304">
        <v>5</v>
      </c>
      <c r="B14" s="427" t="s">
        <v>248</v>
      </c>
      <c r="C14" s="305" t="s">
        <v>11</v>
      </c>
      <c r="D14" s="306" t="s">
        <v>74</v>
      </c>
      <c r="E14" s="307">
        <v>525000</v>
      </c>
      <c r="F14" s="307">
        <v>310000</v>
      </c>
      <c r="G14" s="344">
        <v>292517.03</v>
      </c>
      <c r="H14" s="309">
        <f t="shared" si="1"/>
        <v>0.9436033225806453</v>
      </c>
      <c r="I14" s="309">
        <f t="shared" si="0"/>
        <v>0.02447980538152929</v>
      </c>
    </row>
    <row r="15" spans="1:9" s="15" customFormat="1" ht="28.5">
      <c r="A15" s="304">
        <v>6</v>
      </c>
      <c r="B15" s="427" t="s">
        <v>249</v>
      </c>
      <c r="C15" s="305" t="s">
        <v>11</v>
      </c>
      <c r="D15" s="306" t="s">
        <v>74</v>
      </c>
      <c r="E15" s="310">
        <v>821000</v>
      </c>
      <c r="F15" s="310">
        <v>1171000</v>
      </c>
      <c r="G15" s="311">
        <v>1145681.13</v>
      </c>
      <c r="H15" s="309">
        <f t="shared" si="1"/>
        <v>0.9783784201537147</v>
      </c>
      <c r="I15" s="309">
        <f t="shared" si="0"/>
        <v>0.09587835310542622</v>
      </c>
    </row>
    <row r="16" spans="1:9" s="15" customFormat="1" ht="28.5">
      <c r="A16" s="304">
        <v>7</v>
      </c>
      <c r="B16" s="427" t="s">
        <v>250</v>
      </c>
      <c r="C16" s="305" t="s">
        <v>11</v>
      </c>
      <c r="D16" s="306" t="s">
        <v>74</v>
      </c>
      <c r="E16" s="310">
        <v>2955600</v>
      </c>
      <c r="F16" s="310">
        <v>450000</v>
      </c>
      <c r="G16" s="311">
        <v>221494.48</v>
      </c>
      <c r="H16" s="309">
        <f t="shared" si="1"/>
        <v>0.4922099555555556</v>
      </c>
      <c r="I16" s="309">
        <f t="shared" si="0"/>
        <v>0.018536157581946704</v>
      </c>
    </row>
    <row r="17" spans="1:9" s="15" customFormat="1" ht="15.75">
      <c r="A17" s="304">
        <v>8</v>
      </c>
      <c r="B17" s="427" t="s">
        <v>251</v>
      </c>
      <c r="C17" s="305" t="s">
        <v>11</v>
      </c>
      <c r="D17" s="306" t="s">
        <v>74</v>
      </c>
      <c r="E17" s="310">
        <v>6524400</v>
      </c>
      <c r="F17" s="310">
        <v>50000</v>
      </c>
      <c r="G17" s="311">
        <v>6771</v>
      </c>
      <c r="H17" s="309">
        <f t="shared" si="1"/>
        <v>0.13542</v>
      </c>
      <c r="I17" s="309">
        <f t="shared" si="0"/>
        <v>0.0005666431189949345</v>
      </c>
    </row>
    <row r="18" spans="1:9" s="15" customFormat="1" ht="15.75">
      <c r="A18" s="304">
        <v>9</v>
      </c>
      <c r="B18" s="427" t="s">
        <v>295</v>
      </c>
      <c r="C18" s="305" t="s">
        <v>11</v>
      </c>
      <c r="D18" s="306" t="s">
        <v>74</v>
      </c>
      <c r="E18" s="310">
        <v>0</v>
      </c>
      <c r="F18" s="310">
        <v>200000</v>
      </c>
      <c r="G18" s="311">
        <v>187577</v>
      </c>
      <c r="H18" s="309">
        <f t="shared" si="1"/>
        <v>0.937885</v>
      </c>
      <c r="I18" s="309">
        <f t="shared" si="0"/>
        <v>0.015697713237588663</v>
      </c>
    </row>
    <row r="19" spans="1:9" s="15" customFormat="1" ht="15.75">
      <c r="A19" s="304">
        <v>10</v>
      </c>
      <c r="B19" s="427" t="s">
        <v>220</v>
      </c>
      <c r="C19" s="305" t="s">
        <v>11</v>
      </c>
      <c r="D19" s="306" t="s">
        <v>252</v>
      </c>
      <c r="E19" s="310">
        <v>600000</v>
      </c>
      <c r="F19" s="310">
        <v>100000</v>
      </c>
      <c r="G19" s="311">
        <v>43322.6</v>
      </c>
      <c r="H19" s="309">
        <f t="shared" si="1"/>
        <v>0.433226</v>
      </c>
      <c r="I19" s="309">
        <f t="shared" si="0"/>
        <v>0.003625528457682757</v>
      </c>
    </row>
    <row r="20" spans="1:9" s="15" customFormat="1" ht="28.5">
      <c r="A20" s="304">
        <v>11</v>
      </c>
      <c r="B20" s="427" t="s">
        <v>244</v>
      </c>
      <c r="C20" s="305" t="s">
        <v>11</v>
      </c>
      <c r="D20" s="306" t="s">
        <v>294</v>
      </c>
      <c r="E20" s="310">
        <v>0</v>
      </c>
      <c r="F20" s="310">
        <v>1086400</v>
      </c>
      <c r="G20" s="311">
        <v>915309.41</v>
      </c>
      <c r="H20" s="309">
        <f t="shared" si="1"/>
        <v>0.8425160254050074</v>
      </c>
      <c r="I20" s="309">
        <f t="shared" si="0"/>
        <v>0.07659928798224978</v>
      </c>
    </row>
    <row r="21" spans="1:9" s="292" customFormat="1" ht="30.75" customHeight="1">
      <c r="A21" s="312"/>
      <c r="B21" s="313" t="s">
        <v>75</v>
      </c>
      <c r="C21" s="312" t="s">
        <v>11</v>
      </c>
      <c r="D21" s="314"/>
      <c r="E21" s="315">
        <f>SUM(E10:E20)</f>
        <v>11926000</v>
      </c>
      <c r="F21" s="315">
        <f>SUM(F10:F20)</f>
        <v>3891800</v>
      </c>
      <c r="G21" s="345">
        <f>SUM(G10:G20)</f>
        <v>3337072.6500000004</v>
      </c>
      <c r="H21" s="316">
        <f t="shared" si="1"/>
        <v>0.8574625237679224</v>
      </c>
      <c r="I21" s="317">
        <f t="shared" si="0"/>
        <v>0.279268831001136</v>
      </c>
    </row>
    <row r="22" spans="1:16" s="274" customFormat="1" ht="42.75">
      <c r="A22" s="318">
        <v>12</v>
      </c>
      <c r="B22" s="427" t="s">
        <v>253</v>
      </c>
      <c r="C22" s="319">
        <v>400</v>
      </c>
      <c r="D22" s="306" t="s">
        <v>254</v>
      </c>
      <c r="E22" s="310">
        <v>0</v>
      </c>
      <c r="F22" s="320">
        <v>555646.27</v>
      </c>
      <c r="G22" s="310">
        <v>237700</v>
      </c>
      <c r="H22" s="309">
        <f t="shared" si="1"/>
        <v>0.42779014785791686</v>
      </c>
      <c r="I22" s="309">
        <f t="shared" si="0"/>
        <v>0.01989234520530142</v>
      </c>
      <c r="J22" s="294"/>
      <c r="K22" s="293"/>
      <c r="L22" s="293"/>
      <c r="M22" s="293"/>
      <c r="N22" s="293"/>
      <c r="O22" s="293"/>
      <c r="P22" s="293"/>
    </row>
    <row r="23" spans="1:9" s="292" customFormat="1" ht="30.75" customHeight="1">
      <c r="A23" s="312"/>
      <c r="B23" s="313" t="s">
        <v>255</v>
      </c>
      <c r="C23" s="312">
        <v>400</v>
      </c>
      <c r="D23" s="314"/>
      <c r="E23" s="315">
        <f>SUM(E22)</f>
        <v>0</v>
      </c>
      <c r="F23" s="321">
        <f>SUM(F22)</f>
        <v>555646.27</v>
      </c>
      <c r="G23" s="322">
        <f>SUM(G22)</f>
        <v>237700</v>
      </c>
      <c r="H23" s="316">
        <f t="shared" si="1"/>
        <v>0.42779014785791686</v>
      </c>
      <c r="I23" s="317">
        <f t="shared" si="0"/>
        <v>0.01989234520530142</v>
      </c>
    </row>
    <row r="24" spans="1:9" s="15" customFormat="1" ht="28.5">
      <c r="A24" s="304">
        <v>13</v>
      </c>
      <c r="B24" s="427" t="s">
        <v>132</v>
      </c>
      <c r="C24" s="323">
        <v>600</v>
      </c>
      <c r="D24" s="304">
        <v>60004</v>
      </c>
      <c r="E24" s="310">
        <v>0</v>
      </c>
      <c r="F24" s="310">
        <v>50000</v>
      </c>
      <c r="G24" s="311">
        <v>50000</v>
      </c>
      <c r="H24" s="309">
        <f t="shared" si="1"/>
        <v>1</v>
      </c>
      <c r="I24" s="309">
        <f t="shared" si="0"/>
        <v>0.004184338495015024</v>
      </c>
    </row>
    <row r="25" spans="1:9" s="15" customFormat="1" ht="15.75">
      <c r="A25" s="304">
        <v>14</v>
      </c>
      <c r="B25" s="427" t="s">
        <v>256</v>
      </c>
      <c r="C25" s="323">
        <v>600</v>
      </c>
      <c r="D25" s="304">
        <v>60016</v>
      </c>
      <c r="E25" s="310">
        <v>750000</v>
      </c>
      <c r="F25" s="310">
        <v>1200000</v>
      </c>
      <c r="G25" s="311">
        <v>1147986.93</v>
      </c>
      <c r="H25" s="309">
        <f t="shared" si="1"/>
        <v>0.956655775</v>
      </c>
      <c r="I25" s="309">
        <f t="shared" si="0"/>
        <v>0.09607131805946234</v>
      </c>
    </row>
    <row r="26" spans="1:9" s="15" customFormat="1" ht="15.75">
      <c r="A26" s="304">
        <v>15</v>
      </c>
      <c r="B26" s="427" t="s">
        <v>257</v>
      </c>
      <c r="C26" s="323">
        <v>600</v>
      </c>
      <c r="D26" s="304">
        <v>60016</v>
      </c>
      <c r="E26" s="310">
        <v>1000000</v>
      </c>
      <c r="F26" s="310">
        <v>50000</v>
      </c>
      <c r="G26" s="311">
        <v>14151.9</v>
      </c>
      <c r="H26" s="309">
        <f t="shared" si="1"/>
        <v>0.283038</v>
      </c>
      <c r="I26" s="309">
        <f t="shared" si="0"/>
        <v>0.0011843267989520621</v>
      </c>
    </row>
    <row r="27" spans="1:9" s="15" customFormat="1" ht="15.75">
      <c r="A27" s="304">
        <v>16</v>
      </c>
      <c r="B27" s="427" t="s">
        <v>258</v>
      </c>
      <c r="C27" s="323">
        <v>600</v>
      </c>
      <c r="D27" s="304">
        <v>60016</v>
      </c>
      <c r="E27" s="310">
        <v>700000</v>
      </c>
      <c r="F27" s="310">
        <v>100000</v>
      </c>
      <c r="G27" s="311">
        <v>62956.3</v>
      </c>
      <c r="H27" s="309">
        <f t="shared" si="1"/>
        <v>0.629563</v>
      </c>
      <c r="I27" s="309">
        <f t="shared" si="0"/>
        <v>0.005268609391874287</v>
      </c>
    </row>
    <row r="28" spans="1:9" s="15" customFormat="1" ht="15.75">
      <c r="A28" s="304">
        <v>17</v>
      </c>
      <c r="B28" s="427" t="s">
        <v>259</v>
      </c>
      <c r="C28" s="323">
        <v>600</v>
      </c>
      <c r="D28" s="304">
        <v>60016</v>
      </c>
      <c r="E28" s="310">
        <v>300000</v>
      </c>
      <c r="F28" s="310">
        <v>305541</v>
      </c>
      <c r="G28" s="311">
        <v>305540.24</v>
      </c>
      <c r="H28" s="309">
        <f t="shared" si="1"/>
        <v>0.9999975126087824</v>
      </c>
      <c r="I28" s="309">
        <f t="shared" si="0"/>
        <v>0.025569675760162582</v>
      </c>
    </row>
    <row r="29" spans="1:9" s="15" customFormat="1" ht="28.5">
      <c r="A29" s="304">
        <v>18</v>
      </c>
      <c r="B29" s="427" t="s">
        <v>296</v>
      </c>
      <c r="C29" s="323">
        <v>600</v>
      </c>
      <c r="D29" s="304">
        <v>60078</v>
      </c>
      <c r="E29" s="310">
        <v>0</v>
      </c>
      <c r="F29" s="310">
        <v>234665</v>
      </c>
      <c r="G29" s="311">
        <v>177124.93</v>
      </c>
      <c r="H29" s="309">
        <f t="shared" si="1"/>
        <v>0.7547990965844927</v>
      </c>
      <c r="I29" s="309">
        <f t="shared" si="0"/>
        <v>0.014823013260516826</v>
      </c>
    </row>
    <row r="30" spans="1:9" s="15" customFormat="1" ht="15.75">
      <c r="A30" s="304">
        <v>19</v>
      </c>
      <c r="B30" s="427" t="s">
        <v>297</v>
      </c>
      <c r="C30" s="323">
        <v>600</v>
      </c>
      <c r="D30" s="304">
        <v>60078</v>
      </c>
      <c r="E30" s="310">
        <v>0</v>
      </c>
      <c r="F30" s="310">
        <v>199721</v>
      </c>
      <c r="G30" s="311">
        <v>170845.94</v>
      </c>
      <c r="H30" s="309">
        <f t="shared" si="1"/>
        <v>0.855423015106073</v>
      </c>
      <c r="I30" s="309">
        <f t="shared" si="0"/>
        <v>0.01429754486918054</v>
      </c>
    </row>
    <row r="31" spans="1:9" s="15" customFormat="1" ht="15.75">
      <c r="A31" s="304">
        <v>20</v>
      </c>
      <c r="B31" s="427" t="s">
        <v>260</v>
      </c>
      <c r="C31" s="323">
        <v>600</v>
      </c>
      <c r="D31" s="306" t="s">
        <v>298</v>
      </c>
      <c r="E31" s="310">
        <v>0</v>
      </c>
      <c r="F31" s="310">
        <v>3660</v>
      </c>
      <c r="G31" s="311">
        <v>3660</v>
      </c>
      <c r="H31" s="309">
        <f t="shared" si="1"/>
        <v>1</v>
      </c>
      <c r="I31" s="309">
        <f t="shared" si="0"/>
        <v>0.0003062935778350997</v>
      </c>
    </row>
    <row r="32" spans="1:9" s="15" customFormat="1" ht="15.75">
      <c r="A32" s="304">
        <v>21</v>
      </c>
      <c r="B32" s="427" t="s">
        <v>299</v>
      </c>
      <c r="C32" s="323">
        <v>600</v>
      </c>
      <c r="D32" s="306" t="s">
        <v>298</v>
      </c>
      <c r="E32" s="310">
        <v>0</v>
      </c>
      <c r="F32" s="310">
        <v>13000</v>
      </c>
      <c r="G32" s="311">
        <v>12190.24</v>
      </c>
      <c r="H32" s="309">
        <f t="shared" si="1"/>
        <v>0.9377107692307692</v>
      </c>
      <c r="I32" s="309">
        <f t="shared" si="0"/>
        <v>0.0010201618099094387</v>
      </c>
    </row>
    <row r="33" spans="1:9" s="16" customFormat="1" ht="15.75">
      <c r="A33" s="312"/>
      <c r="B33" s="313" t="s">
        <v>76</v>
      </c>
      <c r="C33" s="312">
        <v>600</v>
      </c>
      <c r="D33" s="314"/>
      <c r="E33" s="315">
        <f>SUM(E24:E32)</f>
        <v>2750000</v>
      </c>
      <c r="F33" s="315">
        <f>SUM(F24:F32)</f>
        <v>2156587</v>
      </c>
      <c r="G33" s="322">
        <f>SUM(G24:G32)</f>
        <v>1944456.4799999997</v>
      </c>
      <c r="H33" s="316">
        <f t="shared" si="1"/>
        <v>0.9016360017008355</v>
      </c>
      <c r="I33" s="317">
        <f t="shared" si="0"/>
        <v>0.16272528202290817</v>
      </c>
    </row>
    <row r="34" spans="1:9" s="15" customFormat="1" ht="28.5">
      <c r="A34" s="304">
        <v>22</v>
      </c>
      <c r="B34" s="427" t="s">
        <v>261</v>
      </c>
      <c r="C34" s="323">
        <v>700</v>
      </c>
      <c r="D34" s="306" t="s">
        <v>262</v>
      </c>
      <c r="E34" s="310">
        <v>0</v>
      </c>
      <c r="F34" s="310">
        <v>709308</v>
      </c>
      <c r="G34" s="311">
        <v>709308</v>
      </c>
      <c r="H34" s="309">
        <f t="shared" si="1"/>
        <v>1</v>
      </c>
      <c r="I34" s="309">
        <f t="shared" si="0"/>
        <v>0.05935969538444232</v>
      </c>
    </row>
    <row r="35" spans="1:9" s="15" customFormat="1" ht="28.5">
      <c r="A35" s="304">
        <v>23</v>
      </c>
      <c r="B35" s="427" t="s">
        <v>263</v>
      </c>
      <c r="C35" s="324">
        <v>700</v>
      </c>
      <c r="D35" s="325">
        <v>70005</v>
      </c>
      <c r="E35" s="326">
        <v>0</v>
      </c>
      <c r="F35" s="326">
        <v>12850</v>
      </c>
      <c r="G35" s="327">
        <v>12850</v>
      </c>
      <c r="H35" s="309">
        <f t="shared" si="1"/>
        <v>1</v>
      </c>
      <c r="I35" s="309">
        <f t="shared" si="0"/>
        <v>0.001075374993218861</v>
      </c>
    </row>
    <row r="36" spans="1:9" s="16" customFormat="1" ht="15.75">
      <c r="A36" s="312"/>
      <c r="B36" s="328" t="s">
        <v>77</v>
      </c>
      <c r="C36" s="312">
        <v>700</v>
      </c>
      <c r="D36" s="312"/>
      <c r="E36" s="315">
        <f>SUM(E34:E35)</f>
        <v>0</v>
      </c>
      <c r="F36" s="315">
        <f>SUM(F34:F35)</f>
        <v>722158</v>
      </c>
      <c r="G36" s="315">
        <f>SUM(G34:G35)</f>
        <v>722158</v>
      </c>
      <c r="H36" s="316">
        <f t="shared" si="1"/>
        <v>1</v>
      </c>
      <c r="I36" s="317">
        <f t="shared" si="0"/>
        <v>0.06043507037766119</v>
      </c>
    </row>
    <row r="37" spans="1:9" s="15" customFormat="1" ht="15.75">
      <c r="A37" s="304">
        <v>24</v>
      </c>
      <c r="B37" s="428" t="s">
        <v>264</v>
      </c>
      <c r="C37" s="324">
        <v>750</v>
      </c>
      <c r="D37" s="325">
        <v>75022</v>
      </c>
      <c r="E37" s="326">
        <v>4000</v>
      </c>
      <c r="F37" s="326">
        <v>0</v>
      </c>
      <c r="G37" s="327">
        <v>0</v>
      </c>
      <c r="H37" s="309">
        <v>0</v>
      </c>
      <c r="I37" s="309">
        <f t="shared" si="0"/>
        <v>0</v>
      </c>
    </row>
    <row r="38" spans="1:9" s="15" customFormat="1" ht="15.75">
      <c r="A38" s="304">
        <v>25</v>
      </c>
      <c r="B38" s="428" t="s">
        <v>300</v>
      </c>
      <c r="C38" s="324">
        <v>750</v>
      </c>
      <c r="D38" s="325">
        <v>75023</v>
      </c>
      <c r="E38" s="326">
        <v>0</v>
      </c>
      <c r="F38" s="329">
        <v>5124</v>
      </c>
      <c r="G38" s="327">
        <v>5124</v>
      </c>
      <c r="H38" s="309">
        <v>0</v>
      </c>
      <c r="I38" s="309">
        <f t="shared" si="0"/>
        <v>0.0004288110089691396</v>
      </c>
    </row>
    <row r="39" spans="1:9" s="15" customFormat="1" ht="15.75">
      <c r="A39" s="304">
        <v>22</v>
      </c>
      <c r="B39" s="429" t="s">
        <v>265</v>
      </c>
      <c r="C39" s="324">
        <v>750</v>
      </c>
      <c r="D39" s="325">
        <v>75023</v>
      </c>
      <c r="E39" s="326">
        <v>0</v>
      </c>
      <c r="F39" s="326">
        <v>30000</v>
      </c>
      <c r="G39" s="327">
        <v>29680.25</v>
      </c>
      <c r="H39" s="309">
        <f t="shared" si="1"/>
        <v>0.9893416666666667</v>
      </c>
      <c r="I39" s="309">
        <f t="shared" si="0"/>
        <v>0.002483844252333393</v>
      </c>
    </row>
    <row r="40" spans="1:9" s="15" customFormat="1" ht="15.75">
      <c r="A40" s="312"/>
      <c r="B40" s="313" t="s">
        <v>78</v>
      </c>
      <c r="C40" s="312">
        <v>750</v>
      </c>
      <c r="D40" s="312"/>
      <c r="E40" s="315">
        <f>SUM(E37:E39)</f>
        <v>4000</v>
      </c>
      <c r="F40" s="315">
        <f>SUM(F37:F39)</f>
        <v>35124</v>
      </c>
      <c r="G40" s="322">
        <f>SUM(G37:G39)</f>
        <v>34804.25</v>
      </c>
      <c r="H40" s="317">
        <f t="shared" si="1"/>
        <v>0.990896537979729</v>
      </c>
      <c r="I40" s="317">
        <f t="shared" si="0"/>
        <v>0.0029126552613025327</v>
      </c>
    </row>
    <row r="41" spans="1:9" s="16" customFormat="1" ht="15.75">
      <c r="A41" s="304">
        <v>23</v>
      </c>
      <c r="B41" s="427" t="s">
        <v>79</v>
      </c>
      <c r="C41" s="324">
        <v>754</v>
      </c>
      <c r="D41" s="325">
        <v>75412</v>
      </c>
      <c r="E41" s="326">
        <v>50000</v>
      </c>
      <c r="F41" s="326">
        <v>50000</v>
      </c>
      <c r="G41" s="327">
        <v>47543.1</v>
      </c>
      <c r="H41" s="309">
        <f t="shared" si="1"/>
        <v>0.950862</v>
      </c>
      <c r="I41" s="309">
        <f t="shared" si="0"/>
        <v>0.003978728470046975</v>
      </c>
    </row>
    <row r="42" spans="1:9" s="16" customFormat="1" ht="15.75">
      <c r="A42" s="304">
        <v>24</v>
      </c>
      <c r="B42" s="427" t="s">
        <v>301</v>
      </c>
      <c r="C42" s="324">
        <v>754</v>
      </c>
      <c r="D42" s="325">
        <v>75412</v>
      </c>
      <c r="E42" s="326">
        <v>0</v>
      </c>
      <c r="F42" s="326">
        <v>13000</v>
      </c>
      <c r="G42" s="327">
        <v>12648.87</v>
      </c>
      <c r="H42" s="309">
        <f t="shared" si="1"/>
        <v>0.97299</v>
      </c>
      <c r="I42" s="309">
        <f t="shared" si="0"/>
        <v>0.0010585430731888136</v>
      </c>
    </row>
    <row r="43" spans="1:9" s="16" customFormat="1" ht="15.75">
      <c r="A43" s="304">
        <v>25</v>
      </c>
      <c r="B43" s="430" t="s">
        <v>266</v>
      </c>
      <c r="C43" s="324">
        <v>754</v>
      </c>
      <c r="D43" s="325">
        <v>75405</v>
      </c>
      <c r="E43" s="326">
        <v>0</v>
      </c>
      <c r="F43" s="326">
        <v>25000</v>
      </c>
      <c r="G43" s="327">
        <v>25000</v>
      </c>
      <c r="H43" s="309">
        <f t="shared" si="1"/>
        <v>1</v>
      </c>
      <c r="I43" s="309">
        <f t="shared" si="0"/>
        <v>0.002092169247507512</v>
      </c>
    </row>
    <row r="44" spans="1:9" s="16" customFormat="1" ht="15.75">
      <c r="A44" s="312"/>
      <c r="B44" s="313" t="s">
        <v>80</v>
      </c>
      <c r="C44" s="312">
        <v>754</v>
      </c>
      <c r="D44" s="312"/>
      <c r="E44" s="315">
        <f>SUM(E41:E43)</f>
        <v>50000</v>
      </c>
      <c r="F44" s="315">
        <f>SUM(F41:F43)</f>
        <v>88000</v>
      </c>
      <c r="G44" s="322">
        <f>SUM(G41:G43)</f>
        <v>85191.97</v>
      </c>
      <c r="H44" s="317">
        <f t="shared" si="1"/>
        <v>0.9680905681818182</v>
      </c>
      <c r="I44" s="317">
        <f t="shared" si="0"/>
        <v>0.007129440790743301</v>
      </c>
    </row>
    <row r="45" spans="1:9" s="15" customFormat="1" ht="28.5">
      <c r="A45" s="304">
        <v>26</v>
      </c>
      <c r="B45" s="427" t="s">
        <v>267</v>
      </c>
      <c r="C45" s="323">
        <v>801</v>
      </c>
      <c r="D45" s="304">
        <v>80101</v>
      </c>
      <c r="E45" s="326">
        <v>0</v>
      </c>
      <c r="F45" s="326">
        <v>55000</v>
      </c>
      <c r="G45" s="327">
        <v>54924</v>
      </c>
      <c r="H45" s="309">
        <f t="shared" si="1"/>
        <v>0.9986181818181818</v>
      </c>
      <c r="I45" s="309">
        <f t="shared" si="0"/>
        <v>0.004596412150004103</v>
      </c>
    </row>
    <row r="46" spans="1:9" s="15" customFormat="1" ht="28.5">
      <c r="A46" s="304">
        <v>27</v>
      </c>
      <c r="B46" s="427" t="s">
        <v>268</v>
      </c>
      <c r="C46" s="324">
        <v>801</v>
      </c>
      <c r="D46" s="325">
        <v>80110</v>
      </c>
      <c r="E46" s="326">
        <v>3523900</v>
      </c>
      <c r="F46" s="326">
        <v>4962900</v>
      </c>
      <c r="G46" s="327">
        <v>4931554.83</v>
      </c>
      <c r="H46" s="309">
        <f t="shared" si="1"/>
        <v>0.9936841020371154</v>
      </c>
      <c r="I46" s="309">
        <f t="shared" si="0"/>
        <v>0.4127058943089254</v>
      </c>
    </row>
    <row r="47" spans="1:9" s="15" customFormat="1" ht="28.5">
      <c r="A47" s="304">
        <v>28</v>
      </c>
      <c r="B47" s="427" t="s">
        <v>269</v>
      </c>
      <c r="C47" s="323">
        <v>801</v>
      </c>
      <c r="D47" s="304">
        <v>80110</v>
      </c>
      <c r="E47" s="326">
        <v>0</v>
      </c>
      <c r="F47" s="326">
        <v>365257</v>
      </c>
      <c r="G47" s="327">
        <v>365256.89</v>
      </c>
      <c r="H47" s="309">
        <f t="shared" si="1"/>
        <v>0.9999996988421851</v>
      </c>
      <c r="I47" s="309">
        <f t="shared" si="0"/>
        <v>0.03056716930792936</v>
      </c>
    </row>
    <row r="48" spans="1:9" s="15" customFormat="1" ht="15.75">
      <c r="A48" s="312"/>
      <c r="B48" s="313" t="s">
        <v>81</v>
      </c>
      <c r="C48" s="312">
        <v>801</v>
      </c>
      <c r="D48" s="312"/>
      <c r="E48" s="315">
        <f>SUM(E45:E47)</f>
        <v>3523900</v>
      </c>
      <c r="F48" s="315">
        <f>SUM(F45:F47)</f>
        <v>5383157</v>
      </c>
      <c r="G48" s="322">
        <f>SUM(G45:G47)</f>
        <v>5351735.72</v>
      </c>
      <c r="H48" s="317">
        <f t="shared" si="1"/>
        <v>0.9941630385292496</v>
      </c>
      <c r="I48" s="317">
        <f t="shared" si="0"/>
        <v>0.4478694757668588</v>
      </c>
    </row>
    <row r="49" spans="1:9" s="15" customFormat="1" ht="15.75">
      <c r="A49" s="304">
        <v>29</v>
      </c>
      <c r="B49" s="427" t="s">
        <v>270</v>
      </c>
      <c r="C49" s="324">
        <v>900</v>
      </c>
      <c r="D49" s="325">
        <v>90015</v>
      </c>
      <c r="E49" s="326">
        <v>200000</v>
      </c>
      <c r="F49" s="326">
        <v>165000</v>
      </c>
      <c r="G49" s="327">
        <v>71315.31</v>
      </c>
      <c r="H49" s="309">
        <f t="shared" si="1"/>
        <v>0.432214</v>
      </c>
      <c r="I49" s="309">
        <f t="shared" si="0"/>
        <v>0.005968147938338597</v>
      </c>
    </row>
    <row r="50" spans="1:9" s="15" customFormat="1" ht="28.5">
      <c r="A50" s="304">
        <v>30</v>
      </c>
      <c r="B50" s="427" t="s">
        <v>302</v>
      </c>
      <c r="C50" s="324">
        <v>900</v>
      </c>
      <c r="D50" s="325">
        <v>90095</v>
      </c>
      <c r="E50" s="326">
        <v>0</v>
      </c>
      <c r="F50" s="326">
        <v>10950</v>
      </c>
      <c r="G50" s="327">
        <v>10396.23</v>
      </c>
      <c r="H50" s="309">
        <f t="shared" si="1"/>
        <v>0.9494273972602739</v>
      </c>
      <c r="I50" s="309">
        <f t="shared" si="0"/>
        <v>0.0008700269078406007</v>
      </c>
    </row>
    <row r="51" spans="1:9" s="16" customFormat="1" ht="15.75">
      <c r="A51" s="312"/>
      <c r="B51" s="313" t="s">
        <v>82</v>
      </c>
      <c r="C51" s="312">
        <v>900</v>
      </c>
      <c r="D51" s="314"/>
      <c r="E51" s="315">
        <f>SUM(E49:E50)</f>
        <v>200000</v>
      </c>
      <c r="F51" s="315">
        <f>SUM(F49:F50)</f>
        <v>175950</v>
      </c>
      <c r="G51" s="330">
        <f>SUM(G49:G50)</f>
        <v>81711.54</v>
      </c>
      <c r="H51" s="317">
        <f t="shared" si="1"/>
        <v>0.4644020460358056</v>
      </c>
      <c r="I51" s="317">
        <f t="shared" si="0"/>
        <v>0.006838174846179197</v>
      </c>
    </row>
    <row r="52" spans="1:9" s="16" customFormat="1" ht="28.5">
      <c r="A52" s="319">
        <v>31</v>
      </c>
      <c r="B52" s="427" t="s">
        <v>271</v>
      </c>
      <c r="C52" s="319">
        <v>921</v>
      </c>
      <c r="D52" s="331" t="s">
        <v>272</v>
      </c>
      <c r="E52" s="332">
        <v>0</v>
      </c>
      <c r="F52" s="332">
        <v>156410</v>
      </c>
      <c r="G52" s="333">
        <v>154489.47</v>
      </c>
      <c r="H52" s="309">
        <f t="shared" si="1"/>
        <v>0.9877211815101337</v>
      </c>
      <c r="I52" s="309">
        <f t="shared" si="0"/>
        <v>0.012928724727909372</v>
      </c>
    </row>
    <row r="53" spans="1:9" s="15" customFormat="1" ht="15.75">
      <c r="A53" s="312"/>
      <c r="B53" s="313" t="s">
        <v>273</v>
      </c>
      <c r="C53" s="312">
        <v>921</v>
      </c>
      <c r="D53" s="312"/>
      <c r="E53" s="315">
        <f>SUM(E52)</f>
        <v>0</v>
      </c>
      <c r="F53" s="315">
        <f>SUM(F52)</f>
        <v>156410</v>
      </c>
      <c r="G53" s="322">
        <f>SUM(G52)</f>
        <v>154489.47</v>
      </c>
      <c r="H53" s="317">
        <f t="shared" si="1"/>
        <v>0.9877211815101337</v>
      </c>
      <c r="I53" s="317">
        <f t="shared" si="0"/>
        <v>0.012928724727909372</v>
      </c>
    </row>
    <row r="54" spans="1:9" s="16" customFormat="1" ht="15.75">
      <c r="A54" s="334"/>
      <c r="B54" s="335" t="s">
        <v>83</v>
      </c>
      <c r="C54" s="301"/>
      <c r="D54" s="336"/>
      <c r="E54" s="337">
        <f>E21+E33+E36+E40+E44+E48+E51+E53</f>
        <v>18453900</v>
      </c>
      <c r="F54" s="337">
        <f>F21+F23+F33+F36+F40+F44+F48+F51+F53</f>
        <v>13164832.27</v>
      </c>
      <c r="G54" s="338">
        <f>G21+G23+G33+G36+G40+G44+G48+G51+G53</f>
        <v>11949320.08</v>
      </c>
      <c r="H54" s="339">
        <f t="shared" si="1"/>
        <v>0.9076697549143936</v>
      </c>
      <c r="I54" s="340">
        <f t="shared" si="0"/>
        <v>1</v>
      </c>
    </row>
    <row r="55" spans="1:9" ht="15.75">
      <c r="A55" s="1"/>
      <c r="B55" s="341"/>
      <c r="C55" s="296"/>
      <c r="D55" s="111"/>
      <c r="E55" s="342"/>
      <c r="F55" s="342"/>
      <c r="G55" s="298"/>
      <c r="H55" s="342"/>
      <c r="I55" s="299"/>
    </row>
    <row r="56" spans="1:9" ht="15.75">
      <c r="A56" s="1"/>
      <c r="B56" s="341"/>
      <c r="C56" s="296"/>
      <c r="D56" s="111"/>
      <c r="E56" s="342"/>
      <c r="F56" s="342"/>
      <c r="G56" s="298"/>
      <c r="H56" s="342"/>
      <c r="I56" s="299"/>
    </row>
    <row r="57" spans="1:9" ht="15.75">
      <c r="A57" s="1"/>
      <c r="B57" s="341"/>
      <c r="C57" s="296"/>
      <c r="D57" s="111"/>
      <c r="E57" s="342"/>
      <c r="F57" s="342"/>
      <c r="G57" s="343"/>
      <c r="H57" s="342"/>
      <c r="I57" s="299"/>
    </row>
    <row r="58" spans="1:9" ht="15.75">
      <c r="A58" s="1"/>
      <c r="B58" s="341"/>
      <c r="C58" s="296"/>
      <c r="D58" s="111"/>
      <c r="E58" s="342"/>
      <c r="F58" s="342"/>
      <c r="G58" s="298"/>
      <c r="H58" s="342"/>
      <c r="I58" s="299"/>
    </row>
    <row r="59" spans="1:9" ht="15.75">
      <c r="A59" s="1"/>
      <c r="B59" s="341"/>
      <c r="C59" s="296"/>
      <c r="D59" s="111"/>
      <c r="E59" s="342"/>
      <c r="F59" s="342"/>
      <c r="G59" s="298"/>
      <c r="H59" s="342"/>
      <c r="I59" s="299"/>
    </row>
    <row r="60" spans="2:8" ht="15.75">
      <c r="B60" s="91"/>
      <c r="E60" s="18"/>
      <c r="F60" s="18"/>
      <c r="H60" s="18"/>
    </row>
    <row r="61" spans="2:8" ht="15.75">
      <c r="B61" s="91"/>
      <c r="E61" s="18"/>
      <c r="F61" s="18"/>
      <c r="H61" s="18"/>
    </row>
    <row r="62" spans="2:8" ht="15.75">
      <c r="B62" s="91"/>
      <c r="E62" s="18"/>
      <c r="F62" s="18"/>
      <c r="H62" s="18"/>
    </row>
    <row r="63" spans="2:8" ht="15.75">
      <c r="B63" s="91"/>
      <c r="E63" s="18"/>
      <c r="F63" s="18"/>
      <c r="H63" s="18"/>
    </row>
    <row r="64" spans="2:8" ht="15.75">
      <c r="B64" s="91"/>
      <c r="E64" s="18"/>
      <c r="F64" s="18"/>
      <c r="H64" s="18"/>
    </row>
    <row r="65" spans="2:8" ht="15.75">
      <c r="B65" s="91"/>
      <c r="E65" s="18"/>
      <c r="F65" s="18"/>
      <c r="H65" s="18"/>
    </row>
    <row r="66" spans="2:8" ht="15.75">
      <c r="B66" s="91"/>
      <c r="E66" s="18"/>
      <c r="F66" s="18"/>
      <c r="H66" s="18"/>
    </row>
    <row r="67" spans="2:8" ht="15.75">
      <c r="B67" s="91"/>
      <c r="E67" s="18"/>
      <c r="F67" s="18"/>
      <c r="H67" s="18"/>
    </row>
    <row r="68" spans="2:8" ht="15.75">
      <c r="B68" s="91"/>
      <c r="E68" s="18"/>
      <c r="F68" s="18"/>
      <c r="H68" s="18"/>
    </row>
    <row r="69" spans="2:8" ht="15.75">
      <c r="B69" s="91"/>
      <c r="E69" s="18"/>
      <c r="F69" s="18"/>
      <c r="H69" s="18"/>
    </row>
    <row r="70" spans="2:8" ht="15.75">
      <c r="B70" s="91"/>
      <c r="E70" s="18"/>
      <c r="F70" s="18"/>
      <c r="H70" s="18"/>
    </row>
    <row r="71" spans="2:8" ht="15.75">
      <c r="B71" s="91"/>
      <c r="E71" s="18"/>
      <c r="F71" s="18"/>
      <c r="H71" s="18"/>
    </row>
    <row r="72" spans="2:8" ht="15.75">
      <c r="B72" s="91"/>
      <c r="E72" s="18"/>
      <c r="F72" s="18"/>
      <c r="H72" s="18"/>
    </row>
    <row r="73" spans="2:8" ht="15.75">
      <c r="B73" s="91"/>
      <c r="E73" s="18"/>
      <c r="F73" s="18"/>
      <c r="H73" s="18"/>
    </row>
    <row r="74" spans="2:8" ht="15.75">
      <c r="B74" s="91"/>
      <c r="E74" s="18"/>
      <c r="F74" s="18"/>
      <c r="H74" s="18"/>
    </row>
    <row r="75" spans="2:8" ht="15.75">
      <c r="B75" s="91"/>
      <c r="E75" s="18"/>
      <c r="F75" s="18"/>
      <c r="H75" s="18"/>
    </row>
    <row r="76" spans="2:8" ht="15.75">
      <c r="B76" s="91"/>
      <c r="E76" s="18"/>
      <c r="F76" s="18"/>
      <c r="H76" s="18"/>
    </row>
    <row r="77" spans="2:8" ht="15.75">
      <c r="B77" s="91"/>
      <c r="E77" s="18"/>
      <c r="F77" s="18"/>
      <c r="H77" s="18"/>
    </row>
    <row r="78" spans="2:8" ht="15.75">
      <c r="B78" s="91"/>
      <c r="E78" s="18"/>
      <c r="F78" s="18"/>
      <c r="H78" s="18"/>
    </row>
    <row r="79" spans="2:8" ht="15.75">
      <c r="B79" s="91"/>
      <c r="E79" s="18"/>
      <c r="F79" s="18"/>
      <c r="H79" s="18"/>
    </row>
    <row r="80" spans="2:8" ht="15.75">
      <c r="B80" s="91"/>
      <c r="E80" s="18"/>
      <c r="F80" s="18"/>
      <c r="H80" s="18"/>
    </row>
    <row r="81" spans="2:8" ht="15.75">
      <c r="B81" s="91"/>
      <c r="E81" s="18"/>
      <c r="F81" s="18"/>
      <c r="H81" s="18"/>
    </row>
    <row r="82" spans="2:8" ht="15.75">
      <c r="B82" s="91"/>
      <c r="E82" s="18"/>
      <c r="F82" s="18"/>
      <c r="H82" s="18"/>
    </row>
    <row r="83" spans="2:8" ht="15.75">
      <c r="B83" s="91"/>
      <c r="E83" s="18"/>
      <c r="F83" s="18"/>
      <c r="H83" s="18"/>
    </row>
    <row r="84" spans="2:8" ht="15.75">
      <c r="B84" s="91"/>
      <c r="E84" s="18"/>
      <c r="F84" s="18"/>
      <c r="H84" s="18"/>
    </row>
    <row r="85" spans="2:8" ht="15.75">
      <c r="B85" s="91"/>
      <c r="E85" s="18"/>
      <c r="F85" s="18"/>
      <c r="H85" s="18"/>
    </row>
    <row r="86" spans="2:8" ht="15.75">
      <c r="B86" s="91"/>
      <c r="E86" s="18"/>
      <c r="F86" s="18"/>
      <c r="H86" s="18"/>
    </row>
    <row r="87" spans="2:8" ht="15.75">
      <c r="B87" s="91"/>
      <c r="E87" s="18"/>
      <c r="F87" s="18"/>
      <c r="H87" s="18"/>
    </row>
    <row r="88" spans="2:8" ht="15.75">
      <c r="B88" s="91"/>
      <c r="E88" s="18"/>
      <c r="F88" s="18"/>
      <c r="H88" s="18"/>
    </row>
    <row r="89" spans="2:8" ht="15.75">
      <c r="B89" s="91"/>
      <c r="E89" s="18"/>
      <c r="F89" s="18"/>
      <c r="H89" s="18"/>
    </row>
    <row r="90" spans="2:8" ht="15.75">
      <c r="B90" s="91"/>
      <c r="E90" s="18"/>
      <c r="F90" s="18"/>
      <c r="H90" s="18"/>
    </row>
    <row r="91" spans="2:8" ht="15.75">
      <c r="B91" s="91"/>
      <c r="E91" s="18"/>
      <c r="F91" s="18"/>
      <c r="H91" s="18"/>
    </row>
    <row r="92" spans="2:8" ht="15.75">
      <c r="B92" s="91"/>
      <c r="E92" s="18"/>
      <c r="F92" s="18"/>
      <c r="H92" s="18"/>
    </row>
    <row r="93" spans="2:8" ht="15.75">
      <c r="B93" s="91"/>
      <c r="E93" s="18"/>
      <c r="F93" s="18"/>
      <c r="H93" s="18"/>
    </row>
    <row r="94" spans="2:8" ht="15.75">
      <c r="B94" s="91"/>
      <c r="E94" s="18"/>
      <c r="F94" s="18"/>
      <c r="H94" s="18"/>
    </row>
    <row r="95" spans="2:8" ht="15.75">
      <c r="B95" s="91"/>
      <c r="E95" s="18"/>
      <c r="F95" s="18"/>
      <c r="H95" s="18"/>
    </row>
    <row r="96" spans="2:8" ht="15.75">
      <c r="B96" s="91"/>
      <c r="E96" s="18"/>
      <c r="F96" s="18"/>
      <c r="H96" s="18"/>
    </row>
    <row r="97" spans="2:8" ht="15.75">
      <c r="B97" s="91"/>
      <c r="E97" s="18"/>
      <c r="F97" s="18"/>
      <c r="H97" s="18"/>
    </row>
    <row r="98" spans="2:8" ht="15.75">
      <c r="B98" s="91"/>
      <c r="E98" s="18"/>
      <c r="F98" s="18"/>
      <c r="H98" s="18"/>
    </row>
    <row r="99" spans="2:8" ht="15.75">
      <c r="B99" s="91"/>
      <c r="E99" s="18"/>
      <c r="F99" s="18"/>
      <c r="H99" s="18"/>
    </row>
    <row r="100" spans="2:8" ht="15.75">
      <c r="B100" s="91"/>
      <c r="E100" s="18"/>
      <c r="F100" s="18"/>
      <c r="H100" s="18"/>
    </row>
    <row r="101" spans="2:8" ht="15.75">
      <c r="B101" s="91"/>
      <c r="E101" s="18"/>
      <c r="F101" s="18"/>
      <c r="H101" s="18"/>
    </row>
    <row r="102" spans="2:8" ht="15.75">
      <c r="B102" s="91"/>
      <c r="E102" s="18"/>
      <c r="F102" s="18"/>
      <c r="H102" s="18"/>
    </row>
    <row r="103" spans="2:8" ht="15.75">
      <c r="B103" s="91"/>
      <c r="E103" s="18"/>
      <c r="F103" s="18"/>
      <c r="H103" s="18"/>
    </row>
    <row r="104" spans="2:8" ht="15.75">
      <c r="B104" s="91"/>
      <c r="E104" s="18"/>
      <c r="F104" s="18"/>
      <c r="H104" s="18"/>
    </row>
    <row r="105" spans="2:8" ht="15.75">
      <c r="B105" s="91"/>
      <c r="E105" s="18"/>
      <c r="F105" s="18"/>
      <c r="H105" s="18"/>
    </row>
    <row r="106" spans="2:8" ht="15.75">
      <c r="B106" s="91"/>
      <c r="E106" s="18"/>
      <c r="F106" s="18"/>
      <c r="H106" s="18"/>
    </row>
    <row r="107" spans="2:8" ht="15.75">
      <c r="B107" s="91"/>
      <c r="E107" s="18"/>
      <c r="F107" s="18"/>
      <c r="H107" s="18"/>
    </row>
    <row r="108" spans="2:8" ht="15.75">
      <c r="B108" s="91"/>
      <c r="E108" s="18"/>
      <c r="F108" s="18"/>
      <c r="H108" s="18"/>
    </row>
    <row r="109" spans="2:8" ht="15.75">
      <c r="B109" s="91"/>
      <c r="E109" s="18"/>
      <c r="F109" s="18"/>
      <c r="H109" s="18"/>
    </row>
    <row r="110" spans="2:8" ht="15.75">
      <c r="B110" s="91"/>
      <c r="E110" s="18"/>
      <c r="F110" s="18"/>
      <c r="H110" s="18"/>
    </row>
    <row r="111" spans="2:8" ht="15.75">
      <c r="B111" s="91"/>
      <c r="E111" s="18"/>
      <c r="F111" s="18"/>
      <c r="H111" s="18"/>
    </row>
    <row r="112" spans="2:8" ht="15.75">
      <c r="B112" s="91"/>
      <c r="E112" s="18"/>
      <c r="F112" s="18"/>
      <c r="H112" s="18"/>
    </row>
    <row r="113" spans="2:8" ht="15.75">
      <c r="B113" s="91"/>
      <c r="E113" s="18"/>
      <c r="F113" s="18"/>
      <c r="H113" s="18"/>
    </row>
    <row r="114" spans="2:8" ht="15.75">
      <c r="B114" s="91"/>
      <c r="E114" s="18"/>
      <c r="F114" s="18"/>
      <c r="H114" s="18"/>
    </row>
    <row r="115" spans="2:8" ht="15.75">
      <c r="B115" s="91"/>
      <c r="E115" s="18"/>
      <c r="F115" s="18"/>
      <c r="H115" s="18"/>
    </row>
    <row r="116" spans="2:8" ht="15.75">
      <c r="B116" s="91"/>
      <c r="E116" s="18"/>
      <c r="F116" s="18"/>
      <c r="H116" s="18"/>
    </row>
    <row r="117" spans="2:8" ht="15.75">
      <c r="B117" s="91"/>
      <c r="E117" s="18"/>
      <c r="F117" s="18"/>
      <c r="H117" s="18"/>
    </row>
    <row r="118" spans="2:8" ht="15.75">
      <c r="B118" s="91"/>
      <c r="E118" s="18"/>
      <c r="F118" s="18"/>
      <c r="H118" s="18"/>
    </row>
    <row r="119" spans="2:8" ht="15.75">
      <c r="B119" s="91"/>
      <c r="E119" s="18"/>
      <c r="F119" s="18"/>
      <c r="H119" s="18"/>
    </row>
    <row r="120" spans="2:8" ht="15.75">
      <c r="B120" s="91"/>
      <c r="E120" s="18"/>
      <c r="F120" s="18"/>
      <c r="H120" s="18"/>
    </row>
    <row r="121" spans="2:8" ht="15.75">
      <c r="B121" s="91"/>
      <c r="E121" s="18"/>
      <c r="F121" s="18"/>
      <c r="H121" s="18"/>
    </row>
    <row r="122" spans="2:8" ht="15.75">
      <c r="B122" s="91"/>
      <c r="E122" s="18"/>
      <c r="F122" s="18"/>
      <c r="H122" s="18"/>
    </row>
    <row r="123" spans="2:8" ht="15.75">
      <c r="B123" s="91"/>
      <c r="E123" s="18"/>
      <c r="F123" s="18"/>
      <c r="H123" s="18"/>
    </row>
    <row r="124" spans="2:8" ht="15.75">
      <c r="B124" s="91"/>
      <c r="E124" s="18"/>
      <c r="F124" s="18"/>
      <c r="H124" s="18"/>
    </row>
    <row r="125" spans="2:8" ht="15.75">
      <c r="B125" s="91"/>
      <c r="E125" s="18"/>
      <c r="F125" s="18"/>
      <c r="H125" s="18"/>
    </row>
    <row r="126" spans="2:8" ht="15.75">
      <c r="B126" s="91"/>
      <c r="E126" s="18"/>
      <c r="F126" s="18"/>
      <c r="H126" s="18"/>
    </row>
    <row r="127" spans="2:8" ht="15.75">
      <c r="B127" s="91"/>
      <c r="E127" s="18"/>
      <c r="F127" s="18"/>
      <c r="H127" s="18"/>
    </row>
    <row r="128" spans="2:8" ht="15.75">
      <c r="B128" s="91"/>
      <c r="E128" s="18"/>
      <c r="F128" s="18"/>
      <c r="H128" s="18"/>
    </row>
    <row r="129" spans="2:8" ht="15.75">
      <c r="B129" s="91"/>
      <c r="E129" s="18"/>
      <c r="F129" s="18"/>
      <c r="H129" s="18"/>
    </row>
    <row r="130" spans="2:8" ht="15.75">
      <c r="B130" s="91"/>
      <c r="E130" s="18"/>
      <c r="F130" s="18"/>
      <c r="H130" s="18"/>
    </row>
    <row r="131" spans="2:8" ht="15.75">
      <c r="B131" s="91"/>
      <c r="E131" s="18"/>
      <c r="F131" s="18"/>
      <c r="H131" s="18"/>
    </row>
    <row r="132" spans="2:8" ht="15.75">
      <c r="B132" s="91"/>
      <c r="E132" s="18"/>
      <c r="F132" s="18"/>
      <c r="H132" s="18"/>
    </row>
    <row r="133" spans="2:8" ht="15.75">
      <c r="B133" s="91"/>
      <c r="E133" s="18"/>
      <c r="F133" s="18"/>
      <c r="H133" s="18"/>
    </row>
    <row r="134" spans="2:8" ht="15.75">
      <c r="B134" s="91"/>
      <c r="E134" s="18"/>
      <c r="F134" s="18"/>
      <c r="H134" s="18"/>
    </row>
    <row r="135" spans="2:8" ht="15.75">
      <c r="B135" s="91"/>
      <c r="E135" s="18"/>
      <c r="F135" s="18"/>
      <c r="H135" s="18"/>
    </row>
    <row r="136" spans="2:8" ht="15.75">
      <c r="B136" s="91"/>
      <c r="E136" s="18"/>
      <c r="F136" s="18"/>
      <c r="H136" s="18"/>
    </row>
    <row r="137" spans="2:8" ht="15.75">
      <c r="B137" s="91"/>
      <c r="E137" s="18"/>
      <c r="F137" s="18"/>
      <c r="H137" s="18"/>
    </row>
    <row r="138" spans="2:8" ht="15.75">
      <c r="B138" s="91"/>
      <c r="E138" s="18"/>
      <c r="F138" s="18"/>
      <c r="H138" s="18"/>
    </row>
    <row r="139" spans="2:8" ht="15.75">
      <c r="B139" s="91"/>
      <c r="E139" s="18"/>
      <c r="F139" s="18"/>
      <c r="H139" s="18"/>
    </row>
    <row r="140" spans="2:8" ht="15.75">
      <c r="B140" s="91"/>
      <c r="E140" s="18"/>
      <c r="F140" s="18"/>
      <c r="H140" s="18"/>
    </row>
    <row r="141" spans="2:8" ht="15.75">
      <c r="B141" s="91"/>
      <c r="E141" s="18"/>
      <c r="F141" s="18"/>
      <c r="H141" s="18"/>
    </row>
    <row r="142" spans="2:8" ht="15.75">
      <c r="B142" s="91"/>
      <c r="E142" s="18"/>
      <c r="F142" s="18"/>
      <c r="H142" s="18"/>
    </row>
    <row r="143" spans="2:8" ht="15.75">
      <c r="B143" s="91"/>
      <c r="E143" s="18"/>
      <c r="F143" s="18"/>
      <c r="H143" s="18"/>
    </row>
    <row r="144" spans="2:8" ht="15.75">
      <c r="B144" s="91"/>
      <c r="E144" s="18"/>
      <c r="F144" s="18"/>
      <c r="H144" s="18"/>
    </row>
    <row r="145" spans="2:8" ht="15.75">
      <c r="B145" s="91"/>
      <c r="E145" s="18"/>
      <c r="F145" s="18"/>
      <c r="H145" s="18"/>
    </row>
    <row r="146" spans="2:8" ht="15.75">
      <c r="B146" s="91"/>
      <c r="E146" s="18"/>
      <c r="F146" s="18"/>
      <c r="H146" s="18"/>
    </row>
    <row r="147" spans="2:8" ht="15.75">
      <c r="B147" s="91"/>
      <c r="E147" s="18"/>
      <c r="F147" s="18"/>
      <c r="H147" s="18"/>
    </row>
    <row r="148" spans="2:8" ht="15.75">
      <c r="B148" s="91"/>
      <c r="E148" s="18"/>
      <c r="F148" s="18"/>
      <c r="H148" s="18"/>
    </row>
    <row r="149" spans="2:8" ht="15.75">
      <c r="B149" s="91"/>
      <c r="E149" s="18"/>
      <c r="F149" s="18"/>
      <c r="H149" s="18"/>
    </row>
    <row r="150" spans="2:8" ht="15.75">
      <c r="B150" s="91"/>
      <c r="E150" s="18"/>
      <c r="F150" s="18"/>
      <c r="H150" s="18"/>
    </row>
    <row r="151" spans="2:8" ht="15.75">
      <c r="B151" s="91"/>
      <c r="E151" s="18"/>
      <c r="F151" s="18"/>
      <c r="H151" s="18"/>
    </row>
    <row r="152" spans="2:8" ht="15.75">
      <c r="B152" s="91"/>
      <c r="E152" s="18"/>
      <c r="F152" s="18"/>
      <c r="H152" s="18"/>
    </row>
    <row r="153" spans="2:8" ht="15.75">
      <c r="B153" s="91"/>
      <c r="E153" s="18"/>
      <c r="F153" s="18"/>
      <c r="H153" s="18"/>
    </row>
    <row r="154" spans="2:8" ht="15.75">
      <c r="B154" s="91"/>
      <c r="E154" s="18"/>
      <c r="F154" s="18"/>
      <c r="H154" s="18"/>
    </row>
    <row r="155" spans="2:8" ht="15.75">
      <c r="B155" s="91"/>
      <c r="E155" s="18"/>
      <c r="F155" s="18"/>
      <c r="H155" s="18"/>
    </row>
    <row r="156" spans="2:8" ht="15.75">
      <c r="B156" s="91"/>
      <c r="E156" s="18"/>
      <c r="F156" s="18"/>
      <c r="H156" s="18"/>
    </row>
    <row r="157" spans="2:8" ht="15.75">
      <c r="B157" s="91"/>
      <c r="E157" s="18"/>
      <c r="F157" s="18"/>
      <c r="H157" s="18"/>
    </row>
    <row r="158" spans="2:8" ht="15.75">
      <c r="B158" s="91"/>
      <c r="E158" s="18"/>
      <c r="F158" s="18"/>
      <c r="H158" s="18"/>
    </row>
    <row r="159" spans="2:8" ht="15.75">
      <c r="B159" s="91"/>
      <c r="E159" s="18"/>
      <c r="F159" s="18"/>
      <c r="H159" s="18"/>
    </row>
    <row r="160" spans="2:8" ht="15.75">
      <c r="B160" s="91"/>
      <c r="E160" s="18"/>
      <c r="F160" s="18"/>
      <c r="H160" s="18"/>
    </row>
    <row r="161" spans="2:8" ht="15.75">
      <c r="B161" s="91"/>
      <c r="E161" s="18"/>
      <c r="F161" s="18"/>
      <c r="H161" s="18"/>
    </row>
    <row r="162" spans="2:8" ht="15.75">
      <c r="B162" s="91"/>
      <c r="E162" s="18"/>
      <c r="F162" s="18"/>
      <c r="H162" s="18"/>
    </row>
    <row r="163" spans="2:8" ht="15.75">
      <c r="B163" s="91"/>
      <c r="E163" s="18"/>
      <c r="F163" s="18"/>
      <c r="H163" s="18"/>
    </row>
    <row r="164" spans="2:8" ht="15.75">
      <c r="B164" s="91"/>
      <c r="E164" s="18"/>
      <c r="F164" s="18"/>
      <c r="H164" s="18"/>
    </row>
    <row r="165" spans="2:8" ht="15.75">
      <c r="B165" s="91"/>
      <c r="E165" s="18"/>
      <c r="F165" s="18"/>
      <c r="H165" s="18"/>
    </row>
    <row r="166" spans="2:8" ht="15.75">
      <c r="B166" s="91"/>
      <c r="E166" s="18"/>
      <c r="F166" s="18"/>
      <c r="H166" s="18"/>
    </row>
    <row r="167" spans="2:8" ht="15.75">
      <c r="B167" s="91"/>
      <c r="E167" s="18"/>
      <c r="F167" s="18"/>
      <c r="H167" s="18"/>
    </row>
    <row r="168" spans="2:8" ht="15.75">
      <c r="B168" s="91"/>
      <c r="E168" s="18"/>
      <c r="F168" s="18"/>
      <c r="H168" s="18"/>
    </row>
    <row r="169" spans="5:8" ht="15.75">
      <c r="E169" s="18"/>
      <c r="F169" s="18"/>
      <c r="H169" s="18"/>
    </row>
    <row r="170" spans="5:8" ht="15.75">
      <c r="E170" s="18"/>
      <c r="F170" s="18"/>
      <c r="H170" s="18"/>
    </row>
    <row r="171" spans="5:8" ht="15.75">
      <c r="E171" s="18"/>
      <c r="F171" s="18"/>
      <c r="H171" s="18"/>
    </row>
    <row r="172" spans="5:8" ht="15.75">
      <c r="E172" s="18"/>
      <c r="F172" s="18"/>
      <c r="H172" s="18"/>
    </row>
    <row r="173" spans="5:8" ht="15.75">
      <c r="E173" s="18"/>
      <c r="F173" s="18"/>
      <c r="H173" s="18"/>
    </row>
    <row r="174" spans="5:8" ht="15.75">
      <c r="E174" s="18"/>
      <c r="F174" s="18"/>
      <c r="H174" s="18"/>
    </row>
    <row r="175" spans="5:8" ht="15.75">
      <c r="E175" s="18"/>
      <c r="F175" s="18"/>
      <c r="H175" s="18"/>
    </row>
    <row r="176" spans="5:8" ht="15.75">
      <c r="E176" s="18"/>
      <c r="F176" s="18"/>
      <c r="H176" s="18"/>
    </row>
    <row r="177" spans="5:8" ht="15.75">
      <c r="E177" s="18"/>
      <c r="F177" s="18"/>
      <c r="H177" s="18"/>
    </row>
    <row r="178" spans="5:8" ht="15.75">
      <c r="E178" s="18"/>
      <c r="F178" s="18"/>
      <c r="H178" s="18"/>
    </row>
    <row r="179" spans="5:8" ht="15.75">
      <c r="E179" s="18"/>
      <c r="F179" s="18"/>
      <c r="H179" s="18"/>
    </row>
    <row r="180" spans="5:8" ht="15.75">
      <c r="E180" s="18"/>
      <c r="F180" s="18"/>
      <c r="H180" s="18"/>
    </row>
    <row r="181" spans="5:8" ht="15.75">
      <c r="E181" s="18"/>
      <c r="F181" s="18"/>
      <c r="H181" s="18"/>
    </row>
    <row r="182" spans="5:8" ht="15.75">
      <c r="E182" s="18"/>
      <c r="F182" s="18"/>
      <c r="H182" s="18"/>
    </row>
    <row r="183" spans="5:8" ht="15.75">
      <c r="E183" s="18"/>
      <c r="F183" s="18"/>
      <c r="H183" s="18"/>
    </row>
    <row r="184" spans="5:8" ht="15.75">
      <c r="E184" s="18"/>
      <c r="F184" s="18"/>
      <c r="H184" s="18"/>
    </row>
    <row r="185" spans="5:8" ht="15.75">
      <c r="E185" s="18"/>
      <c r="F185" s="18"/>
      <c r="H185" s="18"/>
    </row>
    <row r="186" spans="5:8" ht="15.75">
      <c r="E186" s="18"/>
      <c r="F186" s="18"/>
      <c r="H186" s="18"/>
    </row>
    <row r="187" spans="5:8" ht="15.75">
      <c r="E187" s="18"/>
      <c r="F187" s="18"/>
      <c r="H187" s="18"/>
    </row>
    <row r="188" spans="5:8" ht="15.75">
      <c r="E188" s="18"/>
      <c r="F188" s="18"/>
      <c r="H188" s="18"/>
    </row>
    <row r="189" spans="5:8" ht="15.75">
      <c r="E189" s="18"/>
      <c r="F189" s="18"/>
      <c r="H189" s="18"/>
    </row>
    <row r="190" spans="5:8" ht="15.75">
      <c r="E190" s="18"/>
      <c r="F190" s="18"/>
      <c r="H190" s="18"/>
    </row>
    <row r="191" spans="5:8" ht="15.75">
      <c r="E191" s="18"/>
      <c r="F191" s="18"/>
      <c r="H191" s="18"/>
    </row>
    <row r="192" spans="5:8" ht="15.75">
      <c r="E192" s="18"/>
      <c r="F192" s="18"/>
      <c r="H192" s="18"/>
    </row>
    <row r="193" spans="5:8" ht="15.75">
      <c r="E193" s="18"/>
      <c r="F193" s="18"/>
      <c r="H193" s="18"/>
    </row>
    <row r="194" spans="5:8" ht="15.75">
      <c r="E194" s="18"/>
      <c r="F194" s="18"/>
      <c r="H194" s="18"/>
    </row>
    <row r="195" spans="5:8" ht="15.75">
      <c r="E195" s="18"/>
      <c r="F195" s="18"/>
      <c r="H195" s="18"/>
    </row>
    <row r="196" spans="5:8" ht="15.75">
      <c r="E196" s="18"/>
      <c r="F196" s="18"/>
      <c r="H196" s="18"/>
    </row>
    <row r="197" spans="5:8" ht="15.75">
      <c r="E197" s="18"/>
      <c r="F197" s="18"/>
      <c r="H197" s="18"/>
    </row>
    <row r="198" spans="5:8" ht="15.75">
      <c r="E198" s="18"/>
      <c r="F198" s="18"/>
      <c r="H198" s="18"/>
    </row>
    <row r="199" spans="5:8" ht="15.75">
      <c r="E199" s="18"/>
      <c r="F199" s="18"/>
      <c r="H199" s="18"/>
    </row>
    <row r="200" spans="5:8" ht="15.75">
      <c r="E200" s="18"/>
      <c r="F200" s="18"/>
      <c r="H200" s="18"/>
    </row>
    <row r="201" spans="5:8" ht="15.75">
      <c r="E201" s="18"/>
      <c r="F201" s="18"/>
      <c r="H201" s="18"/>
    </row>
    <row r="202" spans="5:8" ht="15.75">
      <c r="E202" s="18"/>
      <c r="F202" s="18"/>
      <c r="H202" s="18"/>
    </row>
    <row r="203" spans="5:8" ht="15.75">
      <c r="E203" s="18"/>
      <c r="F203" s="18"/>
      <c r="H203" s="18"/>
    </row>
    <row r="204" spans="5:8" ht="15.75">
      <c r="E204" s="18"/>
      <c r="F204" s="18"/>
      <c r="H204" s="18"/>
    </row>
    <row r="205" spans="5:8" ht="15.75">
      <c r="E205" s="18"/>
      <c r="F205" s="18"/>
      <c r="H205" s="18"/>
    </row>
    <row r="206" spans="5:8" ht="15.75">
      <c r="E206" s="18"/>
      <c r="F206" s="18"/>
      <c r="H206" s="18"/>
    </row>
    <row r="207" spans="5:8" ht="15.75">
      <c r="E207" s="18"/>
      <c r="F207" s="18"/>
      <c r="H207" s="18"/>
    </row>
    <row r="208" spans="5:8" ht="15.75">
      <c r="E208" s="18"/>
      <c r="F208" s="18"/>
      <c r="H208" s="18"/>
    </row>
    <row r="209" spans="5:8" ht="15.75">
      <c r="E209" s="18"/>
      <c r="F209" s="18"/>
      <c r="H209" s="18"/>
    </row>
    <row r="210" spans="5:8" ht="15.75">
      <c r="E210" s="18"/>
      <c r="F210" s="18"/>
      <c r="H210" s="18"/>
    </row>
    <row r="211" spans="5:8" ht="15.75">
      <c r="E211" s="18"/>
      <c r="F211" s="18"/>
      <c r="H211" s="18"/>
    </row>
    <row r="212" spans="5:8" ht="15.75">
      <c r="E212" s="18"/>
      <c r="F212" s="18"/>
      <c r="H212" s="18"/>
    </row>
    <row r="213" spans="5:8" ht="15.75">
      <c r="E213" s="18"/>
      <c r="F213" s="18"/>
      <c r="H213" s="18"/>
    </row>
    <row r="214" spans="5:8" ht="15.75">
      <c r="E214" s="18"/>
      <c r="F214" s="18"/>
      <c r="H214" s="18"/>
    </row>
    <row r="215" spans="5:8" ht="15.75">
      <c r="E215" s="18"/>
      <c r="F215" s="18"/>
      <c r="H215" s="18"/>
    </row>
    <row r="216" spans="5:8" ht="15.75">
      <c r="E216" s="18"/>
      <c r="F216" s="18"/>
      <c r="H216" s="18"/>
    </row>
    <row r="217" spans="5:8" ht="15.75">
      <c r="E217" s="18"/>
      <c r="F217" s="18"/>
      <c r="H217" s="18"/>
    </row>
    <row r="218" spans="5:8" ht="15.75">
      <c r="E218" s="18"/>
      <c r="F218" s="18"/>
      <c r="H218" s="18"/>
    </row>
    <row r="219" spans="5:8" ht="15.75">
      <c r="E219" s="18"/>
      <c r="F219" s="18"/>
      <c r="H219" s="18"/>
    </row>
    <row r="220" spans="5:8" ht="15.75">
      <c r="E220" s="18"/>
      <c r="F220" s="18"/>
      <c r="H220" s="18"/>
    </row>
    <row r="221" spans="5:8" ht="15.75">
      <c r="E221" s="18"/>
      <c r="F221" s="18"/>
      <c r="H221" s="18"/>
    </row>
    <row r="222" spans="5:8" ht="15.75">
      <c r="E222" s="18"/>
      <c r="F222" s="18"/>
      <c r="H222" s="18"/>
    </row>
    <row r="223" spans="5:8" ht="15.75">
      <c r="E223" s="18"/>
      <c r="F223" s="18"/>
      <c r="H223" s="18"/>
    </row>
    <row r="224" spans="5:8" ht="15.75">
      <c r="E224" s="18"/>
      <c r="F224" s="18"/>
      <c r="H224" s="18"/>
    </row>
    <row r="225" spans="5:8" ht="15.75">
      <c r="E225" s="18"/>
      <c r="F225" s="18"/>
      <c r="H225" s="18"/>
    </row>
    <row r="226" spans="5:8" ht="15.75">
      <c r="E226" s="18"/>
      <c r="F226" s="18"/>
      <c r="H226" s="18"/>
    </row>
    <row r="227" spans="5:8" ht="15.75">
      <c r="E227" s="18"/>
      <c r="F227" s="18"/>
      <c r="H227" s="18"/>
    </row>
    <row r="228" spans="5:8" ht="15.75">
      <c r="E228" s="18"/>
      <c r="F228" s="18"/>
      <c r="H228" s="18"/>
    </row>
    <row r="229" spans="5:8" ht="15.75">
      <c r="E229" s="18"/>
      <c r="F229" s="18"/>
      <c r="H229" s="18"/>
    </row>
    <row r="230" spans="5:8" ht="15.75">
      <c r="E230" s="18"/>
      <c r="F230" s="18"/>
      <c r="H230" s="18"/>
    </row>
    <row r="231" spans="5:8" ht="15.75">
      <c r="E231" s="18"/>
      <c r="F231" s="18"/>
      <c r="H231" s="18"/>
    </row>
    <row r="232" spans="5:8" ht="15.75">
      <c r="E232" s="18"/>
      <c r="F232" s="18"/>
      <c r="H232" s="18"/>
    </row>
    <row r="233" spans="5:8" ht="15.75">
      <c r="E233" s="18"/>
      <c r="F233" s="18"/>
      <c r="H233" s="18"/>
    </row>
    <row r="234" spans="5:8" ht="15.75">
      <c r="E234" s="18"/>
      <c r="F234" s="18"/>
      <c r="H234" s="18"/>
    </row>
    <row r="235" spans="5:8" ht="15.75">
      <c r="E235" s="18"/>
      <c r="F235" s="18"/>
      <c r="H235" s="18"/>
    </row>
    <row r="236" spans="5:8" ht="15.75">
      <c r="E236" s="18"/>
      <c r="F236" s="18"/>
      <c r="H236" s="18"/>
    </row>
    <row r="237" spans="5:8" ht="15.75">
      <c r="E237" s="18"/>
      <c r="F237" s="18"/>
      <c r="H237" s="18"/>
    </row>
    <row r="238" spans="5:8" ht="15.75">
      <c r="E238" s="18"/>
      <c r="F238" s="18"/>
      <c r="H238" s="18"/>
    </row>
    <row r="239" spans="5:8" ht="15.75">
      <c r="E239" s="18"/>
      <c r="F239" s="18"/>
      <c r="H239" s="18"/>
    </row>
    <row r="240" spans="5:8" ht="15.75">
      <c r="E240" s="18"/>
      <c r="F240" s="18"/>
      <c r="H240" s="18"/>
    </row>
    <row r="241" spans="5:8" ht="15.75">
      <c r="E241" s="18"/>
      <c r="F241" s="18"/>
      <c r="H241" s="18"/>
    </row>
    <row r="242" spans="5:8" ht="15.75">
      <c r="E242" s="18"/>
      <c r="F242" s="18"/>
      <c r="H242" s="18"/>
    </row>
    <row r="243" spans="5:8" ht="15.75">
      <c r="E243" s="18"/>
      <c r="F243" s="18"/>
      <c r="H243" s="18"/>
    </row>
    <row r="244" spans="5:8" ht="15.75">
      <c r="E244" s="18"/>
      <c r="F244" s="18"/>
      <c r="H244" s="18"/>
    </row>
    <row r="245" spans="5:8" ht="15.75">
      <c r="E245" s="18"/>
      <c r="F245" s="18"/>
      <c r="H245" s="18"/>
    </row>
    <row r="246" spans="5:8" ht="15.75">
      <c r="E246" s="18"/>
      <c r="F246" s="18"/>
      <c r="H246" s="18"/>
    </row>
    <row r="247" spans="5:8" ht="15.75">
      <c r="E247" s="18"/>
      <c r="F247" s="18"/>
      <c r="H247" s="18"/>
    </row>
    <row r="248" spans="5:8" ht="15.75">
      <c r="E248" s="18"/>
      <c r="F248" s="18"/>
      <c r="H248" s="18"/>
    </row>
    <row r="249" spans="5:8" ht="15.75">
      <c r="E249" s="18"/>
      <c r="F249" s="18"/>
      <c r="H249" s="18"/>
    </row>
    <row r="250" spans="5:8" ht="15.75">
      <c r="E250" s="18"/>
      <c r="F250" s="18"/>
      <c r="H250" s="18"/>
    </row>
    <row r="251" spans="5:8" ht="15.75">
      <c r="E251" s="18"/>
      <c r="F251" s="18"/>
      <c r="H251" s="18"/>
    </row>
    <row r="252" spans="5:8" ht="15.75">
      <c r="E252" s="18"/>
      <c r="F252" s="18"/>
      <c r="H252" s="18"/>
    </row>
    <row r="253" spans="5:8" ht="15.75">
      <c r="E253" s="18"/>
      <c r="F253" s="18"/>
      <c r="H253" s="18"/>
    </row>
    <row r="254" spans="5:8" ht="15.75">
      <c r="E254" s="18"/>
      <c r="F254" s="18"/>
      <c r="H254" s="18"/>
    </row>
    <row r="255" spans="5:8" ht="15.75">
      <c r="E255" s="18"/>
      <c r="F255" s="18"/>
      <c r="H255" s="18"/>
    </row>
    <row r="256" spans="5:8" ht="15.75">
      <c r="E256" s="18"/>
      <c r="F256" s="18"/>
      <c r="H256" s="18"/>
    </row>
    <row r="257" spans="5:8" ht="15.75">
      <c r="E257" s="18"/>
      <c r="F257" s="18"/>
      <c r="H257" s="18"/>
    </row>
    <row r="258" spans="5:8" ht="15.75">
      <c r="E258" s="18"/>
      <c r="F258" s="18"/>
      <c r="H258" s="18"/>
    </row>
    <row r="259" spans="5:8" ht="15.75">
      <c r="E259" s="18"/>
      <c r="F259" s="18"/>
      <c r="H259" s="18"/>
    </row>
    <row r="260" spans="5:8" ht="15.75">
      <c r="E260" s="18"/>
      <c r="F260" s="18"/>
      <c r="H260" s="18"/>
    </row>
    <row r="261" spans="5:8" ht="15.75">
      <c r="E261" s="18"/>
      <c r="F261" s="18"/>
      <c r="H261" s="18"/>
    </row>
    <row r="262" spans="5:8" ht="15.75">
      <c r="E262" s="18"/>
      <c r="F262" s="18"/>
      <c r="H262" s="18"/>
    </row>
    <row r="263" spans="5:8" ht="15.75">
      <c r="E263" s="18"/>
      <c r="F263" s="18"/>
      <c r="H263" s="18"/>
    </row>
    <row r="264" spans="5:8" ht="15.75">
      <c r="E264" s="18"/>
      <c r="F264" s="18"/>
      <c r="H264" s="18"/>
    </row>
    <row r="265" spans="5:8" ht="15.75">
      <c r="E265" s="18"/>
      <c r="F265" s="18"/>
      <c r="H265" s="18"/>
    </row>
    <row r="266" spans="5:8" ht="15.75">
      <c r="E266" s="18"/>
      <c r="F266" s="18"/>
      <c r="H266" s="18"/>
    </row>
    <row r="267" spans="5:8" ht="15.75">
      <c r="E267" s="18"/>
      <c r="F267" s="18"/>
      <c r="H267" s="18"/>
    </row>
    <row r="268" spans="5:8" ht="15.75">
      <c r="E268" s="18"/>
      <c r="F268" s="18"/>
      <c r="H268" s="18"/>
    </row>
    <row r="269" spans="5:8" ht="15.75">
      <c r="E269" s="18"/>
      <c r="F269" s="18"/>
      <c r="H269" s="18"/>
    </row>
    <row r="270" spans="5:8" ht="15.75">
      <c r="E270" s="18"/>
      <c r="F270" s="18"/>
      <c r="H270" s="18"/>
    </row>
    <row r="271" spans="5:8" ht="15.75">
      <c r="E271" s="18"/>
      <c r="F271" s="18"/>
      <c r="H271" s="18"/>
    </row>
    <row r="272" spans="5:8" ht="15.75">
      <c r="E272" s="18"/>
      <c r="F272" s="18"/>
      <c r="H272" s="18"/>
    </row>
    <row r="273" spans="5:8" ht="15.75">
      <c r="E273" s="18"/>
      <c r="F273" s="18"/>
      <c r="H273" s="18"/>
    </row>
    <row r="274" spans="5:8" ht="15.75">
      <c r="E274" s="18"/>
      <c r="F274" s="18"/>
      <c r="H274" s="18"/>
    </row>
    <row r="275" spans="5:8" ht="15.75">
      <c r="E275" s="18"/>
      <c r="F275" s="18"/>
      <c r="H275" s="18"/>
    </row>
    <row r="276" spans="5:8" ht="15.75">
      <c r="E276" s="18"/>
      <c r="F276" s="18"/>
      <c r="H276" s="18"/>
    </row>
    <row r="277" spans="5:8" ht="15.75">
      <c r="E277" s="18"/>
      <c r="F277" s="18"/>
      <c r="H277" s="18"/>
    </row>
    <row r="278" spans="5:8" ht="15.75">
      <c r="E278" s="18"/>
      <c r="F278" s="18"/>
      <c r="H278" s="18"/>
    </row>
    <row r="279" spans="5:8" ht="15.75">
      <c r="E279" s="18"/>
      <c r="F279" s="18"/>
      <c r="H279" s="18"/>
    </row>
    <row r="280" spans="5:8" ht="15.75">
      <c r="E280" s="18"/>
      <c r="F280" s="18"/>
      <c r="H280" s="18"/>
    </row>
    <row r="281" spans="5:8" ht="15.75">
      <c r="E281" s="18"/>
      <c r="F281" s="18"/>
      <c r="H281" s="18"/>
    </row>
    <row r="282" spans="5:8" ht="15.75">
      <c r="E282" s="18"/>
      <c r="F282" s="18"/>
      <c r="H282" s="18"/>
    </row>
    <row r="283" spans="5:8" ht="15.75">
      <c r="E283" s="18"/>
      <c r="F283" s="18"/>
      <c r="H283" s="18"/>
    </row>
    <row r="284" spans="5:8" ht="15.75">
      <c r="E284" s="18"/>
      <c r="F284" s="18"/>
      <c r="H284" s="18"/>
    </row>
    <row r="285" spans="5:8" ht="15.75">
      <c r="E285" s="18"/>
      <c r="F285" s="18"/>
      <c r="H285" s="18"/>
    </row>
    <row r="286" spans="5:8" ht="15.75">
      <c r="E286" s="18"/>
      <c r="F286" s="18"/>
      <c r="H286" s="18"/>
    </row>
    <row r="287" spans="5:8" ht="15.75">
      <c r="E287" s="18"/>
      <c r="F287" s="18"/>
      <c r="H287" s="18"/>
    </row>
    <row r="288" spans="5:8" ht="15.75">
      <c r="E288" s="18"/>
      <c r="F288" s="18"/>
      <c r="H288" s="18"/>
    </row>
    <row r="289" spans="5:8" ht="15.75">
      <c r="E289" s="18"/>
      <c r="F289" s="18"/>
      <c r="H289" s="18"/>
    </row>
    <row r="290" spans="5:8" ht="15.75">
      <c r="E290" s="18"/>
      <c r="F290" s="18"/>
      <c r="H290" s="18"/>
    </row>
    <row r="291" spans="5:8" ht="15.75">
      <c r="E291" s="18"/>
      <c r="F291" s="18"/>
      <c r="H291" s="18"/>
    </row>
    <row r="292" spans="5:8" ht="15.75">
      <c r="E292" s="18"/>
      <c r="F292" s="18"/>
      <c r="H292" s="18"/>
    </row>
    <row r="293" spans="5:8" ht="15.75">
      <c r="E293" s="18"/>
      <c r="F293" s="18"/>
      <c r="H293" s="18"/>
    </row>
    <row r="294" spans="5:8" ht="15.75">
      <c r="E294" s="18"/>
      <c r="F294" s="18"/>
      <c r="H294" s="18"/>
    </row>
    <row r="295" spans="5:8" ht="15.75">
      <c r="E295" s="18"/>
      <c r="F295" s="18"/>
      <c r="H295" s="18"/>
    </row>
    <row r="296" spans="5:8" ht="15.75">
      <c r="E296" s="18"/>
      <c r="F296" s="18"/>
      <c r="H296" s="18"/>
    </row>
    <row r="297" spans="5:8" ht="15.75">
      <c r="E297" s="18"/>
      <c r="F297" s="18"/>
      <c r="H297" s="18"/>
    </row>
    <row r="298" spans="5:8" ht="15.75">
      <c r="E298" s="18"/>
      <c r="F298" s="18"/>
      <c r="H298" s="18"/>
    </row>
    <row r="299" spans="5:8" ht="15.75">
      <c r="E299" s="18"/>
      <c r="F299" s="18"/>
      <c r="H299" s="18"/>
    </row>
    <row r="300" spans="5:8" ht="15.75">
      <c r="E300" s="18"/>
      <c r="F300" s="18"/>
      <c r="H300" s="18"/>
    </row>
    <row r="301" spans="5:8" ht="15.75">
      <c r="E301" s="18"/>
      <c r="F301" s="18"/>
      <c r="H301" s="18"/>
    </row>
    <row r="302" spans="5:8" ht="15.75">
      <c r="E302" s="18"/>
      <c r="F302" s="18"/>
      <c r="H302" s="18"/>
    </row>
    <row r="303" spans="5:8" ht="15.75">
      <c r="E303" s="18"/>
      <c r="F303" s="18"/>
      <c r="H303" s="18"/>
    </row>
    <row r="304" spans="5:8" ht="15.75">
      <c r="E304" s="18"/>
      <c r="F304" s="18"/>
      <c r="H304" s="18"/>
    </row>
    <row r="305" spans="5:8" ht="15.75">
      <c r="E305" s="18"/>
      <c r="F305" s="18"/>
      <c r="H305" s="18"/>
    </row>
    <row r="306" spans="5:8" ht="15.75">
      <c r="E306" s="18"/>
      <c r="F306" s="18"/>
      <c r="H306" s="18"/>
    </row>
    <row r="307" spans="5:8" ht="15.75">
      <c r="E307" s="18"/>
      <c r="F307" s="18"/>
      <c r="H307" s="18"/>
    </row>
    <row r="308" spans="5:8" ht="15.75">
      <c r="E308" s="18"/>
      <c r="F308" s="18"/>
      <c r="H308" s="18"/>
    </row>
    <row r="309" spans="5:8" ht="15.75">
      <c r="E309" s="18"/>
      <c r="F309" s="18"/>
      <c r="H309" s="18"/>
    </row>
    <row r="310" spans="5:8" ht="15.75">
      <c r="E310" s="18"/>
      <c r="F310" s="18"/>
      <c r="H310" s="18"/>
    </row>
    <row r="311" spans="5:8" ht="15.75">
      <c r="E311" s="18"/>
      <c r="F311" s="18"/>
      <c r="H311" s="18"/>
    </row>
    <row r="312" spans="5:8" ht="15.75">
      <c r="E312" s="18"/>
      <c r="F312" s="18"/>
      <c r="H312" s="18"/>
    </row>
    <row r="313" spans="5:8" ht="15.75">
      <c r="E313" s="18"/>
      <c r="F313" s="18"/>
      <c r="H313" s="18"/>
    </row>
    <row r="314" spans="5:8" ht="15.75">
      <c r="E314" s="18"/>
      <c r="F314" s="18"/>
      <c r="H314" s="18"/>
    </row>
    <row r="315" spans="5:8" ht="15.75">
      <c r="E315" s="18"/>
      <c r="F315" s="18"/>
      <c r="H315" s="18"/>
    </row>
    <row r="316" spans="5:8" ht="15.75">
      <c r="E316" s="18"/>
      <c r="F316" s="18"/>
      <c r="H316" s="18"/>
    </row>
    <row r="317" spans="5:8" ht="15.75">
      <c r="E317" s="18"/>
      <c r="F317" s="18"/>
      <c r="H317" s="18"/>
    </row>
    <row r="318" spans="5:8" ht="15.75">
      <c r="E318" s="18"/>
      <c r="F318" s="18"/>
      <c r="H318" s="18"/>
    </row>
    <row r="319" spans="5:8" ht="15.75">
      <c r="E319" s="18"/>
      <c r="F319" s="18"/>
      <c r="H319" s="18"/>
    </row>
    <row r="320" spans="5:8" ht="15.75">
      <c r="E320" s="18"/>
      <c r="F320" s="18"/>
      <c r="H320" s="18"/>
    </row>
    <row r="321" spans="5:8" ht="15.75">
      <c r="E321" s="18"/>
      <c r="F321" s="18"/>
      <c r="H321" s="18"/>
    </row>
    <row r="322" spans="5:8" ht="15.75">
      <c r="E322" s="18"/>
      <c r="F322" s="18"/>
      <c r="H322" s="18"/>
    </row>
    <row r="323" spans="5:8" ht="15.75">
      <c r="E323" s="18"/>
      <c r="F323" s="18"/>
      <c r="H323" s="18"/>
    </row>
    <row r="324" spans="5:8" ht="15.75">
      <c r="E324" s="18"/>
      <c r="F324" s="18"/>
      <c r="H324" s="18"/>
    </row>
    <row r="325" spans="5:8" ht="15.75">
      <c r="E325" s="18"/>
      <c r="F325" s="18"/>
      <c r="H325" s="18"/>
    </row>
    <row r="326" spans="5:8" ht="15.75">
      <c r="E326" s="18"/>
      <c r="F326" s="18"/>
      <c r="H326" s="18"/>
    </row>
    <row r="327" spans="5:8" ht="15.75">
      <c r="E327" s="18"/>
      <c r="F327" s="18"/>
      <c r="H327" s="18"/>
    </row>
    <row r="328" spans="5:8" ht="15.75">
      <c r="E328" s="18"/>
      <c r="F328" s="18"/>
      <c r="H328" s="18"/>
    </row>
    <row r="329" spans="5:8" ht="15.75">
      <c r="E329" s="18"/>
      <c r="F329" s="18"/>
      <c r="H329" s="18"/>
    </row>
    <row r="330" spans="5:8" ht="15.75">
      <c r="E330" s="18"/>
      <c r="F330" s="18"/>
      <c r="H330" s="18"/>
    </row>
    <row r="331" spans="5:8" ht="15.75">
      <c r="E331" s="18"/>
      <c r="F331" s="18"/>
      <c r="H331" s="18"/>
    </row>
    <row r="332" spans="5:8" ht="15.75">
      <c r="E332" s="18"/>
      <c r="F332" s="18"/>
      <c r="H332" s="18"/>
    </row>
    <row r="333" spans="5:8" ht="15.75">
      <c r="E333" s="18"/>
      <c r="F333" s="18"/>
      <c r="H333" s="18"/>
    </row>
    <row r="334" spans="5:8" ht="15.75">
      <c r="E334" s="18"/>
      <c r="F334" s="18"/>
      <c r="H334" s="18"/>
    </row>
    <row r="335" spans="5:8" ht="15.75">
      <c r="E335" s="18"/>
      <c r="F335" s="18"/>
      <c r="H335" s="18"/>
    </row>
    <row r="336" spans="5:8" ht="15.75">
      <c r="E336" s="18"/>
      <c r="F336" s="18"/>
      <c r="H336" s="18"/>
    </row>
    <row r="337" spans="5:8" ht="15.75">
      <c r="E337" s="18"/>
      <c r="F337" s="18"/>
      <c r="H337" s="18"/>
    </row>
    <row r="338" spans="5:8" ht="15.75">
      <c r="E338" s="18"/>
      <c r="F338" s="18"/>
      <c r="H338" s="18"/>
    </row>
    <row r="339" spans="5:8" ht="15.75">
      <c r="E339" s="18"/>
      <c r="F339" s="18"/>
      <c r="H339" s="18"/>
    </row>
    <row r="340" spans="5:8" ht="15.75">
      <c r="E340" s="18"/>
      <c r="F340" s="18"/>
      <c r="H340" s="18"/>
    </row>
    <row r="341" spans="5:8" ht="15.75">
      <c r="E341" s="18"/>
      <c r="F341" s="18"/>
      <c r="H341" s="18"/>
    </row>
    <row r="342" spans="5:8" ht="15.75">
      <c r="E342" s="18"/>
      <c r="F342" s="18"/>
      <c r="H342" s="18"/>
    </row>
    <row r="343" spans="5:8" ht="15.75">
      <c r="E343" s="18"/>
      <c r="F343" s="18"/>
      <c r="H343" s="18"/>
    </row>
    <row r="344" spans="5:8" ht="15.75">
      <c r="E344" s="18"/>
      <c r="F344" s="18"/>
      <c r="H344" s="18"/>
    </row>
    <row r="345" spans="5:8" ht="15.75">
      <c r="E345" s="18"/>
      <c r="F345" s="18"/>
      <c r="H345" s="18"/>
    </row>
    <row r="346" spans="5:8" ht="15.75">
      <c r="E346" s="18"/>
      <c r="F346" s="18"/>
      <c r="H346" s="18"/>
    </row>
    <row r="347" spans="5:8" ht="15.75">
      <c r="E347" s="18"/>
      <c r="F347" s="18"/>
      <c r="H347" s="18"/>
    </row>
    <row r="348" spans="5:8" ht="15.75">
      <c r="E348" s="18"/>
      <c r="F348" s="18"/>
      <c r="H348" s="18"/>
    </row>
    <row r="349" spans="5:8" ht="15.75">
      <c r="E349" s="18"/>
      <c r="F349" s="18"/>
      <c r="H349" s="18"/>
    </row>
    <row r="350" spans="5:8" ht="15.75">
      <c r="E350" s="18"/>
      <c r="F350" s="18"/>
      <c r="H350" s="18"/>
    </row>
    <row r="351" spans="5:8" ht="15.75">
      <c r="E351" s="18"/>
      <c r="F351" s="18"/>
      <c r="H351" s="18"/>
    </row>
    <row r="352" spans="5:8" ht="15.75">
      <c r="E352" s="18"/>
      <c r="F352" s="18"/>
      <c r="H352" s="18"/>
    </row>
    <row r="353" spans="5:8" ht="15.75">
      <c r="E353" s="18"/>
      <c r="F353" s="18"/>
      <c r="H353" s="18"/>
    </row>
    <row r="354" spans="5:8" ht="15.75">
      <c r="E354" s="18"/>
      <c r="F354" s="18"/>
      <c r="H354" s="18"/>
    </row>
    <row r="355" spans="5:8" ht="15.75">
      <c r="E355" s="18"/>
      <c r="F355" s="18"/>
      <c r="H355" s="18"/>
    </row>
    <row r="356" spans="5:8" ht="15.75">
      <c r="E356" s="18"/>
      <c r="F356" s="18"/>
      <c r="H356" s="18"/>
    </row>
    <row r="357" spans="5:8" ht="15.75">
      <c r="E357" s="18"/>
      <c r="F357" s="18"/>
      <c r="H357" s="18"/>
    </row>
    <row r="358" spans="5:8" ht="15.75">
      <c r="E358" s="18"/>
      <c r="F358" s="18"/>
      <c r="H358" s="18"/>
    </row>
    <row r="359" spans="5:8" ht="15.75">
      <c r="E359" s="18"/>
      <c r="F359" s="18"/>
      <c r="H359" s="18"/>
    </row>
    <row r="360" spans="5:8" ht="15.75">
      <c r="E360" s="18"/>
      <c r="F360" s="18"/>
      <c r="H360" s="18"/>
    </row>
    <row r="361" spans="5:8" ht="15.75">
      <c r="E361" s="18"/>
      <c r="F361" s="18"/>
      <c r="H361" s="18"/>
    </row>
    <row r="362" spans="5:8" ht="15.75">
      <c r="E362" s="18"/>
      <c r="F362" s="18"/>
      <c r="H362" s="18"/>
    </row>
    <row r="363" spans="5:8" ht="15.75">
      <c r="E363" s="18"/>
      <c r="F363" s="18"/>
      <c r="H363" s="18"/>
    </row>
    <row r="364" spans="5:8" ht="15.75">
      <c r="E364" s="18"/>
      <c r="F364" s="18"/>
      <c r="H364" s="18"/>
    </row>
    <row r="365" spans="5:8" ht="15.75">
      <c r="E365" s="18"/>
      <c r="F365" s="18"/>
      <c r="H365" s="18"/>
    </row>
    <row r="366" spans="5:8" ht="15.75">
      <c r="E366" s="18"/>
      <c r="F366" s="18"/>
      <c r="H366" s="18"/>
    </row>
    <row r="367" spans="5:8" ht="15.75">
      <c r="E367" s="18"/>
      <c r="F367" s="18"/>
      <c r="H367" s="18"/>
    </row>
    <row r="368" spans="5:8" ht="15.75">
      <c r="E368" s="18"/>
      <c r="F368" s="18"/>
      <c r="H368" s="18"/>
    </row>
    <row r="369" spans="5:8" ht="15.75">
      <c r="E369" s="18"/>
      <c r="F369" s="18"/>
      <c r="H369" s="18"/>
    </row>
    <row r="370" spans="5:8" ht="15.75">
      <c r="E370" s="18"/>
      <c r="F370" s="18"/>
      <c r="H370" s="18"/>
    </row>
    <row r="371" spans="5:8" ht="15.75">
      <c r="E371" s="18"/>
      <c r="F371" s="18"/>
      <c r="H371" s="18"/>
    </row>
    <row r="372" spans="5:8" ht="15.75">
      <c r="E372" s="18"/>
      <c r="F372" s="18"/>
      <c r="H372" s="18"/>
    </row>
    <row r="373" spans="5:8" ht="15.75">
      <c r="E373" s="18"/>
      <c r="F373" s="18"/>
      <c r="H373" s="18"/>
    </row>
    <row r="374" spans="5:8" ht="15.75">
      <c r="E374" s="18"/>
      <c r="F374" s="18"/>
      <c r="H374" s="18"/>
    </row>
    <row r="375" spans="5:8" ht="15.75">
      <c r="E375" s="18"/>
      <c r="F375" s="18"/>
      <c r="H375" s="18"/>
    </row>
    <row r="376" spans="5:8" ht="15.75">
      <c r="E376" s="18"/>
      <c r="F376" s="18"/>
      <c r="H376" s="18"/>
    </row>
    <row r="377" spans="5:8" ht="15.75">
      <c r="E377" s="18"/>
      <c r="F377" s="18"/>
      <c r="H377" s="18"/>
    </row>
    <row r="378" spans="5:8" ht="15.75">
      <c r="E378" s="18"/>
      <c r="F378" s="18"/>
      <c r="H378" s="18"/>
    </row>
    <row r="379" spans="5:8" ht="15.75">
      <c r="E379" s="18"/>
      <c r="F379" s="18"/>
      <c r="H379" s="18"/>
    </row>
    <row r="380" spans="5:8" ht="15.75">
      <c r="E380" s="18"/>
      <c r="F380" s="18"/>
      <c r="H380" s="18"/>
    </row>
    <row r="381" spans="5:8" ht="15.75">
      <c r="E381" s="18"/>
      <c r="F381" s="18"/>
      <c r="H381" s="18"/>
    </row>
    <row r="382" spans="5:8" ht="15.75">
      <c r="E382" s="18"/>
      <c r="F382" s="18"/>
      <c r="H382" s="18"/>
    </row>
    <row r="383" spans="5:8" ht="15.75">
      <c r="E383" s="18"/>
      <c r="F383" s="18"/>
      <c r="H383" s="18"/>
    </row>
    <row r="384" spans="5:8" ht="15.75">
      <c r="E384" s="18"/>
      <c r="F384" s="18"/>
      <c r="H384" s="18"/>
    </row>
    <row r="385" spans="5:8" ht="15.75">
      <c r="E385" s="18"/>
      <c r="F385" s="18"/>
      <c r="H385" s="18"/>
    </row>
    <row r="386" spans="5:8" ht="15.75">
      <c r="E386" s="18"/>
      <c r="F386" s="18"/>
      <c r="H386" s="18"/>
    </row>
    <row r="387" spans="5:8" ht="15.75">
      <c r="E387" s="18"/>
      <c r="F387" s="18"/>
      <c r="H387" s="18"/>
    </row>
    <row r="388" spans="5:8" ht="15.75">
      <c r="E388" s="18"/>
      <c r="F388" s="18"/>
      <c r="H388" s="18"/>
    </row>
    <row r="389" spans="5:8" ht="15.75">
      <c r="E389" s="18"/>
      <c r="F389" s="18"/>
      <c r="H389" s="18"/>
    </row>
    <row r="390" spans="5:8" ht="15.75">
      <c r="E390" s="18"/>
      <c r="F390" s="18"/>
      <c r="H390" s="18"/>
    </row>
    <row r="391" spans="5:8" ht="15.75">
      <c r="E391" s="18"/>
      <c r="F391" s="18"/>
      <c r="H391" s="18"/>
    </row>
    <row r="392" spans="5:8" ht="15.75">
      <c r="E392" s="18"/>
      <c r="F392" s="18"/>
      <c r="H392" s="18"/>
    </row>
    <row r="393" spans="5:8" ht="15.75">
      <c r="E393" s="18"/>
      <c r="F393" s="18"/>
      <c r="H393" s="18"/>
    </row>
    <row r="394" spans="5:8" ht="15.75">
      <c r="E394" s="18"/>
      <c r="F394" s="18"/>
      <c r="H394" s="18"/>
    </row>
    <row r="395" spans="5:8" ht="15.75">
      <c r="E395" s="18"/>
      <c r="F395" s="18"/>
      <c r="H395" s="18"/>
    </row>
    <row r="396" spans="5:8" ht="15.75">
      <c r="E396" s="18"/>
      <c r="F396" s="18"/>
      <c r="H396" s="18"/>
    </row>
    <row r="397" spans="5:8" ht="15.75">
      <c r="E397" s="18"/>
      <c r="F397" s="18"/>
      <c r="H397" s="18"/>
    </row>
    <row r="398" spans="5:8" ht="15.75">
      <c r="E398" s="18"/>
      <c r="F398" s="18"/>
      <c r="H398" s="18"/>
    </row>
    <row r="399" spans="5:8" ht="15.75">
      <c r="E399" s="18"/>
      <c r="F399" s="18"/>
      <c r="H399" s="18"/>
    </row>
    <row r="400" spans="5:8" ht="15.75">
      <c r="E400" s="18"/>
      <c r="F400" s="18"/>
      <c r="H400" s="18"/>
    </row>
    <row r="401" spans="5:8" ht="15.75">
      <c r="E401" s="18"/>
      <c r="F401" s="18"/>
      <c r="H401" s="18"/>
    </row>
    <row r="402" spans="5:8" ht="15.75">
      <c r="E402" s="18"/>
      <c r="F402" s="18"/>
      <c r="H402" s="18"/>
    </row>
    <row r="403" spans="5:8" ht="15.75">
      <c r="E403" s="18"/>
      <c r="F403" s="18"/>
      <c r="H403" s="18"/>
    </row>
    <row r="404" spans="5:8" ht="15.75">
      <c r="E404" s="18"/>
      <c r="F404" s="18"/>
      <c r="H404" s="18"/>
    </row>
    <row r="405" spans="5:8" ht="15.75">
      <c r="E405" s="18"/>
      <c r="F405" s="18"/>
      <c r="H405" s="18"/>
    </row>
    <row r="406" spans="5:8" ht="15.75">
      <c r="E406" s="18"/>
      <c r="F406" s="18"/>
      <c r="H406" s="18"/>
    </row>
    <row r="407" spans="5:8" ht="15.75">
      <c r="E407" s="18"/>
      <c r="F407" s="18"/>
      <c r="H407" s="18"/>
    </row>
    <row r="408" spans="5:8" ht="15.75">
      <c r="E408" s="18"/>
      <c r="F408" s="18"/>
      <c r="H408" s="18"/>
    </row>
    <row r="409" spans="5:8" ht="15.75">
      <c r="E409" s="18"/>
      <c r="F409" s="18"/>
      <c r="H409" s="18"/>
    </row>
    <row r="410" spans="5:8" ht="15.75">
      <c r="E410" s="18"/>
      <c r="F410" s="18"/>
      <c r="H410" s="18"/>
    </row>
    <row r="411" spans="5:8" ht="15.75">
      <c r="E411" s="18"/>
      <c r="F411" s="18"/>
      <c r="H411" s="18"/>
    </row>
    <row r="412" spans="5:8" ht="15.75">
      <c r="E412" s="18"/>
      <c r="F412" s="18"/>
      <c r="H412" s="18"/>
    </row>
    <row r="413" spans="5:8" ht="15.75">
      <c r="E413" s="18"/>
      <c r="F413" s="18"/>
      <c r="H413" s="18"/>
    </row>
    <row r="414" spans="5:8" ht="15.75">
      <c r="E414" s="18"/>
      <c r="F414" s="18"/>
      <c r="H414" s="18"/>
    </row>
    <row r="415" spans="5:8" ht="15.75">
      <c r="E415" s="18"/>
      <c r="F415" s="18"/>
      <c r="H415" s="18"/>
    </row>
    <row r="416" spans="5:8" ht="15.75">
      <c r="E416" s="18"/>
      <c r="F416" s="18"/>
      <c r="H416" s="18"/>
    </row>
    <row r="417" spans="5:8" ht="15.75">
      <c r="E417" s="18"/>
      <c r="F417" s="18"/>
      <c r="H417" s="18"/>
    </row>
    <row r="418" spans="5:8" ht="15.75">
      <c r="E418" s="18"/>
      <c r="F418" s="18"/>
      <c r="H418" s="18"/>
    </row>
    <row r="419" spans="5:8" ht="15.75">
      <c r="E419" s="18"/>
      <c r="F419" s="18"/>
      <c r="H419" s="18"/>
    </row>
    <row r="420" spans="5:8" ht="15.75">
      <c r="E420" s="18"/>
      <c r="F420" s="18"/>
      <c r="H420" s="18"/>
    </row>
    <row r="421" spans="5:8" ht="15.75">
      <c r="E421" s="18"/>
      <c r="F421" s="18"/>
      <c r="H421" s="18"/>
    </row>
    <row r="422" spans="5:8" ht="15.75">
      <c r="E422" s="18"/>
      <c r="F422" s="18"/>
      <c r="H422" s="18"/>
    </row>
    <row r="423" spans="5:8" ht="15.75">
      <c r="E423" s="18"/>
      <c r="F423" s="18"/>
      <c r="H423" s="18"/>
    </row>
    <row r="424" spans="5:8" ht="15.75">
      <c r="E424" s="18"/>
      <c r="F424" s="18"/>
      <c r="H424" s="18"/>
    </row>
    <row r="425" spans="5:8" ht="15.75">
      <c r="E425" s="18"/>
      <c r="F425" s="18"/>
      <c r="H425" s="18"/>
    </row>
    <row r="426" spans="5:8" ht="15.75">
      <c r="E426" s="18"/>
      <c r="F426" s="18"/>
      <c r="H426" s="18"/>
    </row>
    <row r="427" spans="5:8" ht="15.75">
      <c r="E427" s="18"/>
      <c r="F427" s="18"/>
      <c r="H427" s="18"/>
    </row>
    <row r="428" spans="5:8" ht="15.75">
      <c r="E428" s="18"/>
      <c r="F428" s="18"/>
      <c r="H428" s="18"/>
    </row>
    <row r="429" spans="5:8" ht="15.75">
      <c r="E429" s="18"/>
      <c r="F429" s="18"/>
      <c r="H429" s="18"/>
    </row>
    <row r="430" spans="5:8" ht="15.75">
      <c r="E430" s="18"/>
      <c r="F430" s="18"/>
      <c r="H430" s="18"/>
    </row>
    <row r="431" spans="5:8" ht="15.75">
      <c r="E431" s="18"/>
      <c r="F431" s="18"/>
      <c r="H431" s="18"/>
    </row>
    <row r="432" spans="5:8" ht="15.75">
      <c r="E432" s="18"/>
      <c r="F432" s="18"/>
      <c r="H432" s="18"/>
    </row>
    <row r="433" spans="5:8" ht="15.75">
      <c r="E433" s="18"/>
      <c r="F433" s="18"/>
      <c r="H433" s="18"/>
    </row>
    <row r="434" spans="5:8" ht="15.75">
      <c r="E434" s="18"/>
      <c r="F434" s="18"/>
      <c r="H434" s="18"/>
    </row>
    <row r="435" spans="5:8" ht="15.75">
      <c r="E435" s="18"/>
      <c r="F435" s="18"/>
      <c r="H435" s="18"/>
    </row>
    <row r="436" spans="5:8" ht="15.75">
      <c r="E436" s="18"/>
      <c r="F436" s="18"/>
      <c r="H436" s="18"/>
    </row>
    <row r="437" spans="5:8" ht="15.75">
      <c r="E437" s="18"/>
      <c r="F437" s="18"/>
      <c r="H437" s="18"/>
    </row>
    <row r="438" spans="5:8" ht="15.75">
      <c r="E438" s="18"/>
      <c r="F438" s="18"/>
      <c r="H438" s="18"/>
    </row>
    <row r="439" spans="5:8" ht="15.75">
      <c r="E439" s="18"/>
      <c r="F439" s="18"/>
      <c r="H439" s="18"/>
    </row>
    <row r="440" spans="5:8" ht="15.75">
      <c r="E440" s="18"/>
      <c r="F440" s="18"/>
      <c r="H440" s="18"/>
    </row>
    <row r="441" spans="5:8" ht="15.75">
      <c r="E441" s="18"/>
      <c r="F441" s="18"/>
      <c r="H441" s="18"/>
    </row>
    <row r="442" spans="5:8" ht="15.75">
      <c r="E442" s="18"/>
      <c r="F442" s="18"/>
      <c r="H442" s="18"/>
    </row>
    <row r="443" spans="5:8" ht="15.75">
      <c r="E443" s="18"/>
      <c r="F443" s="18"/>
      <c r="H443" s="18"/>
    </row>
    <row r="444" spans="5:8" ht="15.75">
      <c r="E444" s="18"/>
      <c r="F444" s="18"/>
      <c r="H444" s="18"/>
    </row>
    <row r="445" spans="5:8" ht="15.75">
      <c r="E445" s="18"/>
      <c r="F445" s="18"/>
      <c r="H445" s="18"/>
    </row>
    <row r="446" spans="5:8" ht="15.75">
      <c r="E446" s="18"/>
      <c r="F446" s="18"/>
      <c r="H446" s="18"/>
    </row>
    <row r="447" spans="5:8" ht="15.75">
      <c r="E447" s="18"/>
      <c r="F447" s="18"/>
      <c r="H447" s="18"/>
    </row>
    <row r="448" spans="5:8" ht="15.75">
      <c r="E448" s="18"/>
      <c r="F448" s="18"/>
      <c r="H448" s="18"/>
    </row>
    <row r="449" spans="5:8" ht="15.75">
      <c r="E449" s="18"/>
      <c r="F449" s="18"/>
      <c r="H449" s="18"/>
    </row>
    <row r="450" spans="5:8" ht="15.75">
      <c r="E450" s="18"/>
      <c r="F450" s="18"/>
      <c r="H450" s="18"/>
    </row>
    <row r="451" spans="5:8" ht="15.75">
      <c r="E451" s="18"/>
      <c r="F451" s="18"/>
      <c r="H451" s="18"/>
    </row>
    <row r="452" spans="5:8" ht="15.75">
      <c r="E452" s="18"/>
      <c r="F452" s="18"/>
      <c r="H452" s="18"/>
    </row>
    <row r="453" spans="5:8" ht="15.75">
      <c r="E453" s="18"/>
      <c r="F453" s="18"/>
      <c r="H453" s="18"/>
    </row>
    <row r="454" spans="5:8" ht="15.75">
      <c r="E454" s="18"/>
      <c r="F454" s="18"/>
      <c r="H454" s="18"/>
    </row>
    <row r="455" spans="5:8" ht="15.75">
      <c r="E455" s="18"/>
      <c r="F455" s="18"/>
      <c r="H455" s="18"/>
    </row>
    <row r="456" spans="5:8" ht="15.75">
      <c r="E456" s="18"/>
      <c r="F456" s="18"/>
      <c r="H456" s="18"/>
    </row>
    <row r="457" spans="5:8" ht="15.75">
      <c r="E457" s="18"/>
      <c r="F457" s="18"/>
      <c r="H457" s="18"/>
    </row>
    <row r="458" spans="5:8" ht="15.75">
      <c r="E458" s="18"/>
      <c r="F458" s="18"/>
      <c r="H458" s="18"/>
    </row>
    <row r="459" spans="5:8" ht="15.75">
      <c r="E459" s="18"/>
      <c r="F459" s="18"/>
      <c r="H459" s="18"/>
    </row>
    <row r="460" spans="5:8" ht="15.75">
      <c r="E460" s="18"/>
      <c r="F460" s="18"/>
      <c r="H460" s="18"/>
    </row>
    <row r="461" spans="5:8" ht="15.75">
      <c r="E461" s="18"/>
      <c r="F461" s="18"/>
      <c r="H461" s="18"/>
    </row>
    <row r="462" spans="5:8" ht="15.75">
      <c r="E462" s="18"/>
      <c r="F462" s="18"/>
      <c r="H462" s="18"/>
    </row>
    <row r="463" spans="5:8" ht="15.75">
      <c r="E463" s="18"/>
      <c r="F463" s="18"/>
      <c r="H463" s="18"/>
    </row>
    <row r="464" spans="5:8" ht="15.75">
      <c r="E464" s="18"/>
      <c r="F464" s="18"/>
      <c r="H464" s="18"/>
    </row>
    <row r="465" spans="5:8" ht="15.75">
      <c r="E465" s="18"/>
      <c r="F465" s="18"/>
      <c r="H465" s="18"/>
    </row>
    <row r="466" spans="5:8" ht="15.75">
      <c r="E466" s="18"/>
      <c r="F466" s="18"/>
      <c r="H466" s="18"/>
    </row>
    <row r="467" spans="5:8" ht="15.75">
      <c r="E467" s="18"/>
      <c r="F467" s="18"/>
      <c r="H467" s="18"/>
    </row>
    <row r="468" spans="5:8" ht="15.75">
      <c r="E468" s="18"/>
      <c r="F468" s="18"/>
      <c r="H468" s="18"/>
    </row>
    <row r="469" spans="5:8" ht="15.75">
      <c r="E469" s="18"/>
      <c r="F469" s="18"/>
      <c r="H469" s="18"/>
    </row>
    <row r="470" spans="5:8" ht="15.75">
      <c r="E470" s="18"/>
      <c r="F470" s="18"/>
      <c r="H470" s="18"/>
    </row>
    <row r="471" spans="5:8" ht="15.75">
      <c r="E471" s="18"/>
      <c r="F471" s="18"/>
      <c r="H471" s="18"/>
    </row>
    <row r="472" spans="5:8" ht="15.75">
      <c r="E472" s="18"/>
      <c r="F472" s="18"/>
      <c r="H472" s="18"/>
    </row>
    <row r="473" spans="5:8" ht="15.75">
      <c r="E473" s="18"/>
      <c r="F473" s="18"/>
      <c r="H473" s="18"/>
    </row>
    <row r="474" spans="5:8" ht="15.75">
      <c r="E474" s="18"/>
      <c r="F474" s="18"/>
      <c r="H474" s="18"/>
    </row>
    <row r="475" spans="5:8" ht="15.75">
      <c r="E475" s="18"/>
      <c r="F475" s="18"/>
      <c r="H475" s="18"/>
    </row>
    <row r="476" spans="5:8" ht="15.75">
      <c r="E476" s="18"/>
      <c r="F476" s="18"/>
      <c r="H476" s="18"/>
    </row>
    <row r="477" spans="5:8" ht="15.75">
      <c r="E477" s="18"/>
      <c r="F477" s="18"/>
      <c r="H477" s="18"/>
    </row>
    <row r="478" spans="5:8" ht="15.75">
      <c r="E478" s="18"/>
      <c r="F478" s="18"/>
      <c r="H478" s="18"/>
    </row>
    <row r="479" spans="5:8" ht="15.75">
      <c r="E479" s="18"/>
      <c r="F479" s="18"/>
      <c r="H479" s="18"/>
    </row>
    <row r="480" spans="5:8" ht="15.75">
      <c r="E480" s="18"/>
      <c r="F480" s="18"/>
      <c r="H480" s="18"/>
    </row>
    <row r="481" spans="5:8" ht="15.75">
      <c r="E481" s="18"/>
      <c r="F481" s="18"/>
      <c r="H481" s="18"/>
    </row>
    <row r="482" spans="5:8" ht="15.75">
      <c r="E482" s="18"/>
      <c r="F482" s="18"/>
      <c r="H482" s="18"/>
    </row>
    <row r="483" spans="5:8" ht="15.75">
      <c r="E483" s="18"/>
      <c r="F483" s="18"/>
      <c r="H483" s="18"/>
    </row>
    <row r="484" spans="5:8" ht="15.75">
      <c r="E484" s="18"/>
      <c r="F484" s="18"/>
      <c r="H484" s="18"/>
    </row>
    <row r="485" spans="5:8" ht="15.75">
      <c r="E485" s="18"/>
      <c r="F485" s="18"/>
      <c r="H485" s="18"/>
    </row>
    <row r="486" spans="5:8" ht="15.75">
      <c r="E486" s="18"/>
      <c r="F486" s="18"/>
      <c r="H486" s="18"/>
    </row>
    <row r="487" spans="5:8" ht="15.75">
      <c r="E487" s="18"/>
      <c r="F487" s="18"/>
      <c r="H487" s="18"/>
    </row>
    <row r="488" spans="5:8" ht="15.75">
      <c r="E488" s="18"/>
      <c r="F488" s="18"/>
      <c r="H488" s="18"/>
    </row>
    <row r="489" spans="5:8" ht="15.75">
      <c r="E489" s="18"/>
      <c r="F489" s="18"/>
      <c r="H489" s="18"/>
    </row>
    <row r="490" spans="5:8" ht="15.75">
      <c r="E490" s="18"/>
      <c r="F490" s="18"/>
      <c r="H490" s="18"/>
    </row>
    <row r="491" spans="5:8" ht="15.75">
      <c r="E491" s="18"/>
      <c r="F491" s="18"/>
      <c r="H491" s="18"/>
    </row>
    <row r="492" spans="5:8" ht="15.75">
      <c r="E492" s="18"/>
      <c r="F492" s="18"/>
      <c r="H492" s="18"/>
    </row>
    <row r="493" spans="5:8" ht="15.75">
      <c r="E493" s="18"/>
      <c r="F493" s="18"/>
      <c r="H493" s="18"/>
    </row>
    <row r="494" spans="5:8" ht="15.75">
      <c r="E494" s="18"/>
      <c r="F494" s="18"/>
      <c r="H494" s="18"/>
    </row>
    <row r="495" spans="5:8" ht="15.75">
      <c r="E495" s="18"/>
      <c r="F495" s="18"/>
      <c r="H495" s="18"/>
    </row>
    <row r="496" spans="5:8" ht="15.75">
      <c r="E496" s="18"/>
      <c r="F496" s="18"/>
      <c r="H496" s="18"/>
    </row>
    <row r="497" spans="5:8" ht="15.75">
      <c r="E497" s="18"/>
      <c r="F497" s="18"/>
      <c r="H497" s="18"/>
    </row>
    <row r="498" spans="5:8" ht="15.75">
      <c r="E498" s="18"/>
      <c r="F498" s="18"/>
      <c r="H498" s="18"/>
    </row>
    <row r="499" spans="5:8" ht="15.75">
      <c r="E499" s="18"/>
      <c r="F499" s="18"/>
      <c r="H499" s="18"/>
    </row>
    <row r="500" spans="5:8" ht="15.75">
      <c r="E500" s="18"/>
      <c r="F500" s="18"/>
      <c r="H500" s="18"/>
    </row>
    <row r="501" spans="5:8" ht="15.75">
      <c r="E501" s="18"/>
      <c r="F501" s="18"/>
      <c r="H501" s="18"/>
    </row>
    <row r="502" spans="5:8" ht="15.75">
      <c r="E502" s="18"/>
      <c r="F502" s="18"/>
      <c r="H502" s="18"/>
    </row>
    <row r="503" spans="5:8" ht="15.75">
      <c r="E503" s="18"/>
      <c r="F503" s="18"/>
      <c r="H503" s="18"/>
    </row>
    <row r="504" spans="5:8" ht="15.75">
      <c r="E504" s="18"/>
      <c r="F504" s="18"/>
      <c r="H504" s="18"/>
    </row>
    <row r="505" spans="5:8" ht="15.75">
      <c r="E505" s="18"/>
      <c r="F505" s="18"/>
      <c r="H505" s="18"/>
    </row>
    <row r="506" spans="5:8" ht="15.75">
      <c r="E506" s="18"/>
      <c r="F506" s="18"/>
      <c r="H506" s="18"/>
    </row>
    <row r="507" spans="5:8" ht="15.75">
      <c r="E507" s="18"/>
      <c r="F507" s="18"/>
      <c r="H507" s="18"/>
    </row>
    <row r="508" spans="5:8" ht="15.75">
      <c r="E508" s="18"/>
      <c r="F508" s="18"/>
      <c r="H508" s="18"/>
    </row>
    <row r="509" spans="5:8" ht="15.75">
      <c r="E509" s="18"/>
      <c r="F509" s="18"/>
      <c r="H509" s="18"/>
    </row>
    <row r="510" spans="5:8" ht="15.75">
      <c r="E510" s="18"/>
      <c r="F510" s="18"/>
      <c r="H510" s="18"/>
    </row>
    <row r="511" spans="5:8" ht="15.75">
      <c r="E511" s="18"/>
      <c r="F511" s="18"/>
      <c r="H511" s="18"/>
    </row>
    <row r="512" spans="5:8" ht="15.75">
      <c r="E512" s="18"/>
      <c r="F512" s="18"/>
      <c r="H512" s="18"/>
    </row>
    <row r="513" spans="5:8" ht="15.75">
      <c r="E513" s="18"/>
      <c r="F513" s="18"/>
      <c r="H513" s="18"/>
    </row>
    <row r="514" spans="5:8" ht="15.75">
      <c r="E514" s="18"/>
      <c r="F514" s="18"/>
      <c r="H514" s="18"/>
    </row>
    <row r="515" spans="5:8" ht="15.75">
      <c r="E515" s="18"/>
      <c r="F515" s="18"/>
      <c r="H515" s="18"/>
    </row>
    <row r="516" spans="5:8" ht="15.75">
      <c r="E516" s="18"/>
      <c r="F516" s="18"/>
      <c r="H516" s="18"/>
    </row>
    <row r="517" spans="5:8" ht="15.75">
      <c r="E517" s="18"/>
      <c r="F517" s="18"/>
      <c r="H517" s="18"/>
    </row>
    <row r="518" spans="5:8" ht="15.75">
      <c r="E518" s="18"/>
      <c r="F518" s="18"/>
      <c r="H518" s="18"/>
    </row>
    <row r="519" spans="5:8" ht="15.75">
      <c r="E519" s="18"/>
      <c r="F519" s="18"/>
      <c r="H519" s="18"/>
    </row>
    <row r="520" spans="5:8" ht="15.75">
      <c r="E520" s="18"/>
      <c r="F520" s="18"/>
      <c r="H520" s="18"/>
    </row>
    <row r="521" spans="5:8" ht="15.75">
      <c r="E521" s="18"/>
      <c r="F521" s="18"/>
      <c r="H521" s="18"/>
    </row>
    <row r="522" spans="5:8" ht="15.75">
      <c r="E522" s="18"/>
      <c r="F522" s="18"/>
      <c r="H522" s="18"/>
    </row>
    <row r="523" spans="5:8" ht="15.75">
      <c r="E523" s="18"/>
      <c r="F523" s="18"/>
      <c r="H523" s="18"/>
    </row>
    <row r="524" spans="5:8" ht="15.75">
      <c r="E524" s="18"/>
      <c r="F524" s="18"/>
      <c r="H524" s="18"/>
    </row>
    <row r="525" spans="5:8" ht="15.75">
      <c r="E525" s="18"/>
      <c r="F525" s="18"/>
      <c r="H525" s="18"/>
    </row>
    <row r="526" spans="5:8" ht="15.75">
      <c r="E526" s="18"/>
      <c r="F526" s="18"/>
      <c r="H526" s="18"/>
    </row>
    <row r="527" spans="5:8" ht="15.75">
      <c r="E527" s="18"/>
      <c r="F527" s="18"/>
      <c r="H527" s="18"/>
    </row>
    <row r="528" spans="5:8" ht="15.75">
      <c r="E528" s="18"/>
      <c r="F528" s="18"/>
      <c r="H528" s="18"/>
    </row>
    <row r="529" spans="5:8" ht="15.75">
      <c r="E529" s="18"/>
      <c r="F529" s="18"/>
      <c r="H529" s="18"/>
    </row>
    <row r="530" spans="5:8" ht="15.75">
      <c r="E530" s="18"/>
      <c r="F530" s="18"/>
      <c r="H530" s="18"/>
    </row>
    <row r="531" spans="5:8" ht="15.75">
      <c r="E531" s="18"/>
      <c r="F531" s="18"/>
      <c r="H531" s="18"/>
    </row>
    <row r="532" spans="5:8" ht="15.75">
      <c r="E532" s="18"/>
      <c r="F532" s="18"/>
      <c r="H532" s="18"/>
    </row>
    <row r="533" spans="5:8" ht="15.75">
      <c r="E533" s="18"/>
      <c r="F533" s="18"/>
      <c r="H533" s="18"/>
    </row>
    <row r="534" spans="5:8" ht="15.75">
      <c r="E534" s="18"/>
      <c r="F534" s="18"/>
      <c r="H534" s="18"/>
    </row>
    <row r="535" spans="5:8" ht="15.75">
      <c r="E535" s="18"/>
      <c r="F535" s="18"/>
      <c r="H535" s="18"/>
    </row>
    <row r="536" spans="5:8" ht="15.75">
      <c r="E536" s="18"/>
      <c r="F536" s="18"/>
      <c r="H536" s="18"/>
    </row>
    <row r="537" spans="5:8" ht="15.75">
      <c r="E537" s="18"/>
      <c r="F537" s="18"/>
      <c r="H537" s="18"/>
    </row>
    <row r="538" spans="5:8" ht="15.75">
      <c r="E538" s="18"/>
      <c r="F538" s="18"/>
      <c r="H538" s="18"/>
    </row>
    <row r="539" spans="5:8" ht="15.75">
      <c r="E539" s="18"/>
      <c r="F539" s="18"/>
      <c r="H539" s="18"/>
    </row>
    <row r="540" spans="5:8" ht="15.75">
      <c r="E540" s="18"/>
      <c r="F540" s="18"/>
      <c r="H540" s="18"/>
    </row>
    <row r="541" spans="5:8" ht="15.75">
      <c r="E541" s="18"/>
      <c r="F541" s="18"/>
      <c r="H541" s="18"/>
    </row>
    <row r="542" spans="5:8" ht="15.75">
      <c r="E542" s="18"/>
      <c r="F542" s="18"/>
      <c r="H542" s="18"/>
    </row>
    <row r="543" spans="5:8" ht="15.75">
      <c r="E543" s="18"/>
      <c r="F543" s="18"/>
      <c r="H543" s="18"/>
    </row>
    <row r="544" spans="5:8" ht="15.75">
      <c r="E544" s="18"/>
      <c r="F544" s="18"/>
      <c r="H544" s="18"/>
    </row>
    <row r="545" spans="5:8" ht="15.75">
      <c r="E545" s="18"/>
      <c r="F545" s="18"/>
      <c r="H545" s="18"/>
    </row>
    <row r="546" spans="5:8" ht="15.75">
      <c r="E546" s="18"/>
      <c r="F546" s="18"/>
      <c r="H546" s="18"/>
    </row>
    <row r="547" spans="5:8" ht="15.75">
      <c r="E547" s="18"/>
      <c r="F547" s="18"/>
      <c r="H547" s="18"/>
    </row>
    <row r="548" spans="5:8" ht="15.75">
      <c r="E548" s="18"/>
      <c r="F548" s="18"/>
      <c r="H548" s="18"/>
    </row>
    <row r="549" spans="5:8" ht="15.75">
      <c r="E549" s="18"/>
      <c r="F549" s="18"/>
      <c r="H549" s="18"/>
    </row>
    <row r="550" spans="5:8" ht="15.75">
      <c r="E550" s="18"/>
      <c r="F550" s="18"/>
      <c r="H550" s="18"/>
    </row>
    <row r="551" spans="5:8" ht="15.75">
      <c r="E551" s="18"/>
      <c r="F551" s="18"/>
      <c r="H551" s="18"/>
    </row>
    <row r="552" spans="5:8" ht="15.75">
      <c r="E552" s="18"/>
      <c r="F552" s="18"/>
      <c r="H552" s="18"/>
    </row>
    <row r="553" spans="5:8" ht="15.75">
      <c r="E553" s="18"/>
      <c r="F553" s="18"/>
      <c r="H553" s="18"/>
    </row>
    <row r="554" spans="5:8" ht="15.75">
      <c r="E554" s="18"/>
      <c r="F554" s="18"/>
      <c r="H554" s="18"/>
    </row>
    <row r="555" spans="5:8" ht="15.75">
      <c r="E555" s="18"/>
      <c r="F555" s="18"/>
      <c r="H555" s="18"/>
    </row>
    <row r="556" spans="5:8" ht="15.75">
      <c r="E556" s="18"/>
      <c r="F556" s="18"/>
      <c r="H556" s="18"/>
    </row>
    <row r="557" spans="5:8" ht="15.75">
      <c r="E557" s="18"/>
      <c r="F557" s="18"/>
      <c r="H557" s="18"/>
    </row>
    <row r="558" spans="5:8" ht="15.75">
      <c r="E558" s="18"/>
      <c r="F558" s="18"/>
      <c r="H558" s="18"/>
    </row>
    <row r="559" spans="5:8" ht="15.75">
      <c r="E559" s="18"/>
      <c r="F559" s="18"/>
      <c r="H559" s="18"/>
    </row>
    <row r="560" spans="5:8" ht="15.75">
      <c r="E560" s="18"/>
      <c r="F560" s="18"/>
      <c r="H560" s="18"/>
    </row>
    <row r="561" spans="5:8" ht="15.75">
      <c r="E561" s="18"/>
      <c r="F561" s="18"/>
      <c r="H561" s="18"/>
    </row>
    <row r="562" spans="5:8" ht="15.75">
      <c r="E562" s="18"/>
      <c r="F562" s="18"/>
      <c r="H562" s="18"/>
    </row>
    <row r="563" spans="5:8" ht="15.75">
      <c r="E563" s="18"/>
      <c r="F563" s="18"/>
      <c r="H563" s="18"/>
    </row>
    <row r="564" spans="5:8" ht="15.75">
      <c r="E564" s="18"/>
      <c r="F564" s="18"/>
      <c r="H564" s="18"/>
    </row>
    <row r="565" spans="5:8" ht="15.75">
      <c r="E565" s="18"/>
      <c r="F565" s="18"/>
      <c r="H565" s="18"/>
    </row>
    <row r="566" spans="5:8" ht="15.75">
      <c r="E566" s="18"/>
      <c r="F566" s="18"/>
      <c r="H566" s="18"/>
    </row>
    <row r="567" spans="5:8" ht="15.75">
      <c r="E567" s="18"/>
      <c r="F567" s="18"/>
      <c r="H567" s="18"/>
    </row>
    <row r="568" spans="5:8" ht="15.75">
      <c r="E568" s="18"/>
      <c r="F568" s="18"/>
      <c r="H568" s="18"/>
    </row>
    <row r="569" spans="5:8" ht="15.75">
      <c r="E569" s="18"/>
      <c r="F569" s="18"/>
      <c r="H569" s="18"/>
    </row>
    <row r="570" spans="5:8" ht="15.75">
      <c r="E570" s="18"/>
      <c r="F570" s="18"/>
      <c r="H570" s="18"/>
    </row>
    <row r="571" spans="5:8" ht="15.75">
      <c r="E571" s="18"/>
      <c r="F571" s="18"/>
      <c r="H571" s="18"/>
    </row>
    <row r="572" spans="5:8" ht="15.75">
      <c r="E572" s="18"/>
      <c r="F572" s="18"/>
      <c r="H572" s="18"/>
    </row>
    <row r="573" spans="5:8" ht="15.75">
      <c r="E573" s="18"/>
      <c r="F573" s="18"/>
      <c r="H573" s="18"/>
    </row>
    <row r="574" spans="5:8" ht="15.75">
      <c r="E574" s="18"/>
      <c r="F574" s="18"/>
      <c r="H574" s="18"/>
    </row>
    <row r="575" spans="5:8" ht="15.75">
      <c r="E575" s="18"/>
      <c r="F575" s="18"/>
      <c r="H575" s="18"/>
    </row>
    <row r="576" spans="5:8" ht="15.75">
      <c r="E576" s="18"/>
      <c r="F576" s="18"/>
      <c r="H576" s="18"/>
    </row>
    <row r="577" spans="5:8" ht="15.75">
      <c r="E577" s="18"/>
      <c r="F577" s="18"/>
      <c r="H577" s="18"/>
    </row>
    <row r="578" spans="5:8" ht="15.75">
      <c r="E578" s="18"/>
      <c r="F578" s="18"/>
      <c r="H578" s="18"/>
    </row>
    <row r="579" spans="5:8" ht="15.75">
      <c r="E579" s="18"/>
      <c r="F579" s="18"/>
      <c r="H579" s="18"/>
    </row>
    <row r="580" spans="5:8" ht="15.75">
      <c r="E580" s="18"/>
      <c r="F580" s="18"/>
      <c r="H580" s="18"/>
    </row>
    <row r="581" spans="5:8" ht="15.75">
      <c r="E581" s="18"/>
      <c r="F581" s="18"/>
      <c r="H581" s="18"/>
    </row>
    <row r="582" spans="5:8" ht="15.75">
      <c r="E582" s="18"/>
      <c r="F582" s="18"/>
      <c r="H582" s="18"/>
    </row>
    <row r="583" spans="5:8" ht="15.75">
      <c r="E583" s="18"/>
      <c r="F583" s="18"/>
      <c r="H583" s="18"/>
    </row>
    <row r="584" spans="5:8" ht="15.75">
      <c r="E584" s="18"/>
      <c r="F584" s="18"/>
      <c r="H584" s="18"/>
    </row>
    <row r="585" spans="5:8" ht="15.75">
      <c r="E585" s="18"/>
      <c r="F585" s="18"/>
      <c r="H585" s="18"/>
    </row>
    <row r="586" spans="5:8" ht="15.75">
      <c r="E586" s="18"/>
      <c r="F586" s="18"/>
      <c r="H586" s="18"/>
    </row>
    <row r="587" spans="5:8" ht="15.75">
      <c r="E587" s="18"/>
      <c r="F587" s="18"/>
      <c r="H587" s="18"/>
    </row>
    <row r="588" spans="5:8" ht="15.75">
      <c r="E588" s="18"/>
      <c r="F588" s="18"/>
      <c r="H588" s="18"/>
    </row>
    <row r="589" spans="5:8" ht="15.75">
      <c r="E589" s="18"/>
      <c r="F589" s="18"/>
      <c r="H589" s="18"/>
    </row>
    <row r="590" spans="5:8" ht="15.75">
      <c r="E590" s="18"/>
      <c r="F590" s="18"/>
      <c r="H590" s="18"/>
    </row>
    <row r="591" spans="5:8" ht="15.75">
      <c r="E591" s="18"/>
      <c r="F591" s="18"/>
      <c r="H591" s="18"/>
    </row>
    <row r="592" spans="5:8" ht="15.75">
      <c r="E592" s="18"/>
      <c r="F592" s="18"/>
      <c r="H592" s="18"/>
    </row>
    <row r="593" spans="5:8" ht="15.75">
      <c r="E593" s="18"/>
      <c r="F593" s="18"/>
      <c r="H593" s="18"/>
    </row>
    <row r="594" spans="5:8" ht="15.75">
      <c r="E594" s="18"/>
      <c r="F594" s="18"/>
      <c r="H594" s="18"/>
    </row>
    <row r="595" spans="5:8" ht="15.75">
      <c r="E595" s="18"/>
      <c r="F595" s="18"/>
      <c r="H595" s="18"/>
    </row>
    <row r="596" spans="5:8" ht="15.75">
      <c r="E596" s="18"/>
      <c r="F596" s="18"/>
      <c r="H596" s="18"/>
    </row>
    <row r="597" spans="5:8" ht="15.75">
      <c r="E597" s="18"/>
      <c r="F597" s="18"/>
      <c r="H597" s="18"/>
    </row>
    <row r="598" spans="5:8" ht="15.75">
      <c r="E598" s="18"/>
      <c r="F598" s="18"/>
      <c r="H598" s="18"/>
    </row>
    <row r="599" spans="5:8" ht="15.75">
      <c r="E599" s="18"/>
      <c r="F599" s="18"/>
      <c r="H599" s="18"/>
    </row>
    <row r="600" spans="5:8" ht="15.75">
      <c r="E600" s="18"/>
      <c r="F600" s="18"/>
      <c r="H600" s="18"/>
    </row>
    <row r="601" spans="5:8" ht="15.75">
      <c r="E601" s="18"/>
      <c r="F601" s="18"/>
      <c r="H601" s="18"/>
    </row>
    <row r="602" spans="5:8" ht="15.75">
      <c r="E602" s="18"/>
      <c r="F602" s="18"/>
      <c r="H602" s="18"/>
    </row>
    <row r="603" spans="5:8" ht="15.75">
      <c r="E603" s="18"/>
      <c r="F603" s="18"/>
      <c r="H603" s="18"/>
    </row>
    <row r="604" spans="5:8" ht="15.75">
      <c r="E604" s="18"/>
      <c r="F604" s="18"/>
      <c r="H604" s="18"/>
    </row>
    <row r="605" spans="5:8" ht="15.75">
      <c r="E605" s="18"/>
      <c r="F605" s="18"/>
      <c r="H605" s="18"/>
    </row>
    <row r="606" spans="5:8" ht="15.75">
      <c r="E606" s="18"/>
      <c r="F606" s="18"/>
      <c r="H606" s="18"/>
    </row>
    <row r="607" spans="5:8" ht="15.75">
      <c r="E607" s="18"/>
      <c r="F607" s="18"/>
      <c r="H607" s="18"/>
    </row>
    <row r="608" spans="5:8" ht="15.75">
      <c r="E608" s="18"/>
      <c r="F608" s="18"/>
      <c r="H608" s="18"/>
    </row>
    <row r="609" spans="5:8" ht="15.75">
      <c r="E609" s="18"/>
      <c r="F609" s="18"/>
      <c r="H609" s="18"/>
    </row>
    <row r="610" spans="5:8" ht="15.75">
      <c r="E610" s="18"/>
      <c r="F610" s="18"/>
      <c r="H610" s="18"/>
    </row>
    <row r="611" spans="5:8" ht="15.75">
      <c r="E611" s="18"/>
      <c r="F611" s="18"/>
      <c r="H611" s="18"/>
    </row>
    <row r="612" spans="5:8" ht="15.75">
      <c r="E612" s="18"/>
      <c r="F612" s="18"/>
      <c r="H612" s="18"/>
    </row>
    <row r="613" spans="5:8" ht="15.75">
      <c r="E613" s="18"/>
      <c r="F613" s="18"/>
      <c r="H613" s="18"/>
    </row>
    <row r="614" spans="5:8" ht="15.75">
      <c r="E614" s="18"/>
      <c r="F614" s="18"/>
      <c r="H614" s="18"/>
    </row>
    <row r="615" spans="5:8" ht="15.75">
      <c r="E615" s="18"/>
      <c r="F615" s="18"/>
      <c r="H615" s="18"/>
    </row>
    <row r="616" spans="5:8" ht="15.75">
      <c r="E616" s="18"/>
      <c r="F616" s="18"/>
      <c r="H616" s="18"/>
    </row>
    <row r="617" spans="5:8" ht="15.75">
      <c r="E617" s="18"/>
      <c r="F617" s="18"/>
      <c r="H617" s="18"/>
    </row>
    <row r="618" spans="5:8" ht="15.75">
      <c r="E618" s="18"/>
      <c r="F618" s="18"/>
      <c r="H618" s="18"/>
    </row>
    <row r="619" spans="5:8" ht="15.75">
      <c r="E619" s="18"/>
      <c r="F619" s="18"/>
      <c r="H619" s="18"/>
    </row>
    <row r="620" spans="5:8" ht="15.75">
      <c r="E620" s="18"/>
      <c r="F620" s="18"/>
      <c r="H620" s="18"/>
    </row>
    <row r="621" spans="5:8" ht="15.75">
      <c r="E621" s="18"/>
      <c r="F621" s="18"/>
      <c r="H621" s="18"/>
    </row>
    <row r="622" spans="5:8" ht="15.75">
      <c r="E622" s="18"/>
      <c r="F622" s="18"/>
      <c r="H622" s="18"/>
    </row>
    <row r="623" spans="5:8" ht="15.75">
      <c r="E623" s="18"/>
      <c r="F623" s="18"/>
      <c r="H623" s="18"/>
    </row>
    <row r="624" spans="5:8" ht="15.75">
      <c r="E624" s="18"/>
      <c r="F624" s="18"/>
      <c r="H624" s="18"/>
    </row>
    <row r="625" spans="5:8" ht="15.75">
      <c r="E625" s="18"/>
      <c r="F625" s="18"/>
      <c r="H625" s="18"/>
    </row>
    <row r="626" spans="5:8" ht="15.75">
      <c r="E626" s="18"/>
      <c r="F626" s="18"/>
      <c r="H626" s="18"/>
    </row>
    <row r="627" spans="5:8" ht="15.75">
      <c r="E627" s="18"/>
      <c r="F627" s="18"/>
      <c r="H627" s="18"/>
    </row>
    <row r="628" spans="5:8" ht="15.75">
      <c r="E628" s="18"/>
      <c r="F628" s="18"/>
      <c r="H628" s="18"/>
    </row>
    <row r="629" spans="5:8" ht="15.75">
      <c r="E629" s="18"/>
      <c r="F629" s="18"/>
      <c r="H629" s="18"/>
    </row>
    <row r="630" spans="5:8" ht="15.75">
      <c r="E630" s="18"/>
      <c r="F630" s="18"/>
      <c r="H630" s="18"/>
    </row>
    <row r="631" spans="5:8" ht="15.75">
      <c r="E631" s="18"/>
      <c r="F631" s="18"/>
      <c r="H631" s="18"/>
    </row>
    <row r="632" spans="5:8" ht="15.75">
      <c r="E632" s="18"/>
      <c r="F632" s="18"/>
      <c r="H632" s="18"/>
    </row>
    <row r="633" spans="5:8" ht="15.75">
      <c r="E633" s="18"/>
      <c r="F633" s="18"/>
      <c r="H633" s="18"/>
    </row>
    <row r="634" spans="5:8" ht="15.75">
      <c r="E634" s="18"/>
      <c r="F634" s="18"/>
      <c r="H634" s="18"/>
    </row>
    <row r="635" spans="5:8" ht="15.75">
      <c r="E635" s="18"/>
      <c r="F635" s="18"/>
      <c r="H635" s="18"/>
    </row>
    <row r="636" spans="5:8" ht="15.75">
      <c r="E636" s="18"/>
      <c r="F636" s="18"/>
      <c r="H636" s="18"/>
    </row>
    <row r="637" spans="5:8" ht="15.75">
      <c r="E637" s="18"/>
      <c r="F637" s="18"/>
      <c r="H637" s="18"/>
    </row>
    <row r="638" spans="5:8" ht="15.75">
      <c r="E638" s="18"/>
      <c r="F638" s="18"/>
      <c r="H638" s="18"/>
    </row>
    <row r="639" spans="5:8" ht="15.75">
      <c r="E639" s="18"/>
      <c r="F639" s="18"/>
      <c r="H639" s="18"/>
    </row>
    <row r="640" spans="5:8" ht="15.75">
      <c r="E640" s="18"/>
      <c r="F640" s="18"/>
      <c r="H640" s="18"/>
    </row>
    <row r="641" spans="5:8" ht="15.75">
      <c r="E641" s="18"/>
      <c r="F641" s="18"/>
      <c r="H641" s="18"/>
    </row>
    <row r="642" spans="5:8" ht="15.75">
      <c r="E642" s="18"/>
      <c r="F642" s="18"/>
      <c r="H642" s="18"/>
    </row>
    <row r="643" spans="5:8" ht="15.75">
      <c r="E643" s="18"/>
      <c r="F643" s="18"/>
      <c r="H643" s="18"/>
    </row>
    <row r="644" spans="5:8" ht="15.75">
      <c r="E644" s="18"/>
      <c r="F644" s="18"/>
      <c r="H644" s="18"/>
    </row>
    <row r="645" spans="5:8" ht="15.75">
      <c r="E645" s="18"/>
      <c r="F645" s="18"/>
      <c r="H645" s="18"/>
    </row>
    <row r="646" spans="5:8" ht="15.75">
      <c r="E646" s="18"/>
      <c r="F646" s="18"/>
      <c r="H646" s="18"/>
    </row>
    <row r="647" spans="5:8" ht="15.75">
      <c r="E647" s="18"/>
      <c r="F647" s="18"/>
      <c r="H647" s="18"/>
    </row>
    <row r="648" spans="5:8" ht="15.75">
      <c r="E648" s="18"/>
      <c r="F648" s="18"/>
      <c r="H648" s="18"/>
    </row>
    <row r="649" spans="5:8" ht="15.75">
      <c r="E649" s="18"/>
      <c r="F649" s="18"/>
      <c r="H649" s="18"/>
    </row>
    <row r="650" spans="5:8" ht="15.75">
      <c r="E650" s="18"/>
      <c r="F650" s="18"/>
      <c r="H650" s="18"/>
    </row>
    <row r="651" spans="5:8" ht="15.75">
      <c r="E651" s="18"/>
      <c r="F651" s="18"/>
      <c r="H651" s="18"/>
    </row>
    <row r="652" spans="5:8" ht="15.75">
      <c r="E652" s="18"/>
      <c r="F652" s="18"/>
      <c r="H652" s="18"/>
    </row>
    <row r="653" spans="5:8" ht="15.75">
      <c r="E653" s="18"/>
      <c r="F653" s="18"/>
      <c r="H653" s="18"/>
    </row>
    <row r="654" spans="5:8" ht="15.75">
      <c r="E654" s="18"/>
      <c r="F654" s="18"/>
      <c r="H654" s="18"/>
    </row>
    <row r="655" spans="5:8" ht="15.75">
      <c r="E655" s="18"/>
      <c r="F655" s="18"/>
      <c r="H655" s="18"/>
    </row>
    <row r="656" spans="5:8" ht="15.75">
      <c r="E656" s="18"/>
      <c r="F656" s="18"/>
      <c r="H656" s="18"/>
    </row>
    <row r="657" spans="5:8" ht="15.75">
      <c r="E657" s="18"/>
      <c r="F657" s="18"/>
      <c r="H657" s="18"/>
    </row>
    <row r="658" spans="5:8" ht="15.75">
      <c r="E658" s="18"/>
      <c r="F658" s="18"/>
      <c r="H658" s="18"/>
    </row>
    <row r="659" spans="5:8" ht="15.75">
      <c r="E659" s="18"/>
      <c r="F659" s="18"/>
      <c r="H659" s="18"/>
    </row>
    <row r="660" spans="5:8" ht="15.75">
      <c r="E660" s="18"/>
      <c r="F660" s="18"/>
      <c r="H660" s="18"/>
    </row>
    <row r="661" spans="5:8" ht="15.75">
      <c r="E661" s="18"/>
      <c r="F661" s="18"/>
      <c r="H661" s="18"/>
    </row>
    <row r="662" spans="5:8" ht="15.75">
      <c r="E662" s="18"/>
      <c r="F662" s="18"/>
      <c r="H662" s="18"/>
    </row>
    <row r="663" spans="5:8" ht="15.75">
      <c r="E663" s="18"/>
      <c r="F663" s="18"/>
      <c r="H663" s="18"/>
    </row>
    <row r="664" spans="5:8" ht="15.75">
      <c r="E664" s="18"/>
      <c r="F664" s="18"/>
      <c r="H664" s="18"/>
    </row>
    <row r="665" spans="5:8" ht="15.75">
      <c r="E665" s="18"/>
      <c r="F665" s="18"/>
      <c r="H665" s="18"/>
    </row>
    <row r="666" spans="5:8" ht="15.75">
      <c r="E666" s="18"/>
      <c r="F666" s="18"/>
      <c r="H666" s="18"/>
    </row>
    <row r="667" spans="5:8" ht="15.75">
      <c r="E667" s="18"/>
      <c r="F667" s="18"/>
      <c r="H667" s="18"/>
    </row>
    <row r="668" spans="5:8" ht="15.75">
      <c r="E668" s="18"/>
      <c r="F668" s="18"/>
      <c r="H668" s="18"/>
    </row>
    <row r="669" spans="5:8" ht="15.75">
      <c r="E669" s="18"/>
      <c r="F669" s="18"/>
      <c r="H669" s="18"/>
    </row>
    <row r="670" spans="5:8" ht="15.75">
      <c r="E670" s="18"/>
      <c r="F670" s="18"/>
      <c r="H670" s="18"/>
    </row>
    <row r="671" spans="5:8" ht="15.75">
      <c r="E671" s="18"/>
      <c r="F671" s="18"/>
      <c r="H671" s="18"/>
    </row>
    <row r="672" spans="5:8" ht="15.75">
      <c r="E672" s="18"/>
      <c r="F672" s="18"/>
      <c r="H672" s="18"/>
    </row>
    <row r="673" spans="5:8" ht="15.75">
      <c r="E673" s="18"/>
      <c r="F673" s="18"/>
      <c r="H673" s="18"/>
    </row>
    <row r="674" spans="5:8" ht="15.75">
      <c r="E674" s="18"/>
      <c r="F674" s="18"/>
      <c r="H674" s="18"/>
    </row>
    <row r="675" spans="5:8" ht="15.75">
      <c r="E675" s="18"/>
      <c r="F675" s="18"/>
      <c r="H675" s="18"/>
    </row>
    <row r="676" spans="5:8" ht="15.75">
      <c r="E676" s="18"/>
      <c r="F676" s="18"/>
      <c r="H676" s="18"/>
    </row>
    <row r="677" spans="5:8" ht="15.75">
      <c r="E677" s="18"/>
      <c r="F677" s="18"/>
      <c r="H677" s="18"/>
    </row>
    <row r="678" spans="5:8" ht="15.75">
      <c r="E678" s="18"/>
      <c r="F678" s="18"/>
      <c r="H678" s="18"/>
    </row>
  </sheetData>
  <sheetProtection/>
  <mergeCells count="10">
    <mergeCell ref="I6:I8"/>
    <mergeCell ref="A5:G5"/>
    <mergeCell ref="A6:A8"/>
    <mergeCell ref="B6:B8"/>
    <mergeCell ref="C6:C8"/>
    <mergeCell ref="D6:D8"/>
    <mergeCell ref="E6:E8"/>
    <mergeCell ref="F6:F8"/>
    <mergeCell ref="G6:G8"/>
    <mergeCell ref="H6:H8"/>
  </mergeCells>
  <printOptions horizontalCentered="1"/>
  <pageMargins left="0.31496062992125984" right="0.5905511811023623" top="0.984251968503937" bottom="0.7874015748031497" header="0.5118110236220472" footer="0.5118110236220472"/>
  <pageSetup horizontalDpi="300" verticalDpi="300" orientation="landscape" paperSize="9" scale="59" r:id="rId1"/>
  <headerFooter alignWithMargins="0">
    <oddFooter>&amp;CStrona &amp;P z &amp;N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rzecznik</cp:lastModifiedBy>
  <cp:lastPrinted>2009-03-19T11:40:22Z</cp:lastPrinted>
  <dcterms:created xsi:type="dcterms:W3CDTF">2006-08-14T06:27:32Z</dcterms:created>
  <dcterms:modified xsi:type="dcterms:W3CDTF">2009-05-15T11:45:26Z</dcterms:modified>
  <cp:category/>
  <cp:version/>
  <cp:contentType/>
  <cp:contentStatus/>
</cp:coreProperties>
</file>