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Page1" sheetId="1" r:id="rId1"/>
  </sheets>
  <definedNames>
    <definedName name="_xlnm.Print_Area" localSheetId="0">'Page1'!$A$1:$J$574</definedName>
    <definedName name="_xlnm.Print_Titles" localSheetId="0">'Page1'!$5:$5</definedName>
  </definedNames>
  <calcPr fullCalcOnLoad="1"/>
</workbook>
</file>

<file path=xl/sharedStrings.xml><?xml version="1.0" encoding="utf-8"?>
<sst xmlns="http://schemas.openxmlformats.org/spreadsheetml/2006/main" count="2231" uniqueCount="344">
  <si>
    <t/>
  </si>
  <si>
    <t>Dział</t>
  </si>
  <si>
    <t>Rozdział</t>
  </si>
  <si>
    <t>Treść</t>
  </si>
  <si>
    <t>010</t>
  </si>
  <si>
    <t>Rolnictwo i łowiectwo</t>
  </si>
  <si>
    <t>01008</t>
  </si>
  <si>
    <t>Melioracje wodne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</si>
  <si>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</si>
  <si>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</si>
  <si>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</si>
  <si>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</si>
  <si>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</si>
  <si>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</si>
  <si>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</si>
  <si>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</si>
  <si>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</si>
  <si>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</si>
  <si>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4170</t>
  </si>
  <si>
    <t>Wynagrodzenia bezosobowe</t>
  </si>
  <si>
    <t>4210</t>
  </si>
  <si>
    <t>Zakup materiałów i wyposażenia</t>
  </si>
  <si>
    <t>4270</t>
  </si>
  <si>
    <t>Zakup usług remontowych</t>
  </si>
  <si>
    <t>4280</t>
  </si>
  <si>
    <t>Zakup usług zdrowotnych</t>
  </si>
  <si>
    <t>4300</t>
  </si>
  <si>
    <t>Zakup usług pozostałych</t>
  </si>
  <si>
    <t>4440</t>
  </si>
  <si>
    <t>Odpisy na zakładowy fundusz świadczeń socjalnych</t>
  </si>
  <si>
    <t>6050</t>
  </si>
  <si>
    <t>Wydatki inwestycyjne jednostek budżetowych</t>
  </si>
  <si>
    <t>01010</t>
  </si>
  <si>
    <t>Infrastruktura wodociągowa i sanitacyjna wsi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</si>
  <si>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</si>
  <si>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</si>
  <si>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</si>
  <si>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</si>
  <si>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</si>
  <si>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</si>
  <si>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4430</t>
  </si>
  <si>
    <t>Różne opłaty i składki</t>
  </si>
  <si>
    <t>400</t>
  </si>
  <si>
    <t>Wytwarzanie i zaopatrywanie w energię elektryczną, gaz i wodę</t>
  </si>
  <si>
    <t>40002</t>
  </si>
  <si>
    <t>Dostarczanie wody</t>
  </si>
  <si>
    <t>6010</t>
  </si>
  <si>
    <t>Wydatki na zakup i objęcie akcji i udziałów</t>
  </si>
  <si>
    <t>600</t>
  </si>
  <si>
    <t>Transport i łączność</t>
  </si>
  <si>
    <t>60004</t>
  </si>
  <si>
    <t>Lokalny transport zbiorowy</t>
  </si>
  <si>
    <t>4330</t>
  </si>
  <si>
    <t>Zakup usług przez jednostki samorządu terytorialnego od innych jednostek samorządu terytorialnego</t>
  </si>
  <si>
    <t>60013</t>
  </si>
  <si>
    <t>Drogi publiczne wojewódzkie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</si>
  <si>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</si>
  <si>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</si>
  <si>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</si>
  <si>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</si>
  <si>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</si>
  <si>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</si>
  <si>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60095</t>
  </si>
  <si>
    <t>700</t>
  </si>
  <si>
    <t>Gospodarka mieszkaniowa</t>
  </si>
  <si>
    <t>70004</t>
  </si>
  <si>
    <t>Różne jednostki obsługi gospodarki mieszkaniowej</t>
  </si>
  <si>
    <t>4260</t>
  </si>
  <si>
    <t>Zakup energii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</si>
  <si>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</si>
  <si>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</si>
  <si>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</si>
  <si>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</si>
  <si>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</si>
  <si>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</si>
  <si>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</si>
  <si>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</si>
  <si>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6057</t>
  </si>
  <si>
    <t>6059</t>
  </si>
  <si>
    <t>70005</t>
  </si>
  <si>
    <t>Gospodarka gruntami i nieruchomościami</t>
  </si>
  <si>
    <t>4520</t>
  </si>
  <si>
    <t>Opłaty na rzecz budżetów jednostek samorządu terytorialnego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</si>
  <si>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</si>
  <si>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</si>
  <si>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</si>
  <si>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</si>
  <si>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</si>
  <si>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</si>
  <si>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</si>
  <si>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</si>
  <si>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</si>
  <si>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</si>
  <si>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</si>
  <si>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</si>
  <si>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</si>
  <si>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</si>
  <si>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</si>
  <si>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</si>
  <si>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</si>
  <si>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>Różne wydatki na rzecz osób fizycznych</t>
  </si>
  <si>
    <t>4360</t>
  </si>
  <si>
    <t>Opłaty z tytułu zakupu usług telekomunikacyjnych</t>
  </si>
  <si>
    <t>4410</t>
  </si>
  <si>
    <t>Podróże służbowe krajowe</t>
  </si>
  <si>
    <t>4420</t>
  </si>
  <si>
    <t>Podróże służbowe zagraniczne</t>
  </si>
  <si>
    <t>4700</t>
  </si>
  <si>
    <t>Szkolenia pracowników niebędących członkami korpusu służby cywilnej</t>
  </si>
  <si>
    <t>75023</t>
  </si>
  <si>
    <t>Urzędy gmin (miast i miast na prawach powiatu)</t>
  </si>
  <si>
    <t>4140</t>
  </si>
  <si>
    <t>Wpłaty na Państwowy Fundusz Rehabilitacji Osób Niepełnosprawnych</t>
  </si>
  <si>
    <t>75058</t>
  </si>
  <si>
    <t>Działalność informacyjna i kulturalna prowadzona za granicą</t>
  </si>
  <si>
    <t>4380</t>
  </si>
  <si>
    <t>Zakup usług obejmujacych tłumaczenia</t>
  </si>
  <si>
    <t>75075</t>
  </si>
  <si>
    <t>Promocja jednostek samorządu terytorialnego</t>
  </si>
  <si>
    <t>75085</t>
  </si>
  <si>
    <t>Wspólna obsługa jednostek samorządu terytorialnego</t>
  </si>
  <si>
    <t>75095</t>
  </si>
  <si>
    <t>2319</t>
  </si>
  <si>
    <t>Dotacje celowe przekazane gminie na zadania bieżące realizowane na podstawie porozumień (umów) między jednostkami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</si>
  <si>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</si>
  <si>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</si>
  <si>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</si>
  <si>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</si>
  <si>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</si>
  <si>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</si>
  <si>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</si>
  <si>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</si>
  <si>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</si>
  <si>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</si>
  <si>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</si>
  <si>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</si>
  <si>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75404</t>
  </si>
  <si>
    <t>Komendy wojewódzkie Policji</t>
  </si>
  <si>
    <t>6170</t>
  </si>
  <si>
    <t>Wpłaty jednostek na państwowy fundusz celowy na finansowanie lub dofinansowanie zadań inwestycyjnych</t>
  </si>
  <si>
    <t>75412</t>
  </si>
  <si>
    <t>Ochotnicze straże pożarne</t>
  </si>
  <si>
    <t>6230</t>
  </si>
  <si>
    <t>Dotacje celowe z budżetu na finansowanie lub dofinansowanie kosztów realizacji inwestycji i zakupów inwestycyjnych jednostek nie zaliczanych do sektora finansów publicznych</t>
  </si>
  <si>
    <t>75421</t>
  </si>
  <si>
    <t>Zarządzanie kryzysowe</t>
  </si>
  <si>
    <t>2800</t>
  </si>
  <si>
    <t>Dotacja celowa z budżetu dla pozostałych jednostek zaliczanych do sektora finansów publicznych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</si>
  <si>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</si>
  <si>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</si>
  <si>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</si>
  <si>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</si>
  <si>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</si>
  <si>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</si>
  <si>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</si>
  <si>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</si>
  <si>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</si>
  <si>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</si>
  <si>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</si>
  <si>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</si>
  <si>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</si>
  <si>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</si>
  <si>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</si>
  <si>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</si>
  <si>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</si>
  <si>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</si>
  <si>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</si>
  <si>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</si>
  <si>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środków dydaktycznych i książek</t>
  </si>
  <si>
    <t>4247</t>
  </si>
  <si>
    <t>4249</t>
  </si>
  <si>
    <t>80103</t>
  </si>
  <si>
    <t>Oddziały przedszkolne w szkołach podstawowych</t>
  </si>
  <si>
    <t>80104</t>
  </si>
  <si>
    <t>Przedszkola</t>
  </si>
  <si>
    <t>2540</t>
  </si>
  <si>
    <t>Dotacja podmiotowa z budżetu dla niepublicznej jednostki systemu oświaty</t>
  </si>
  <si>
    <t>80106</t>
  </si>
  <si>
    <t>Inne formy wychowania przedszkolnego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</si>
  <si>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</si>
  <si>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</si>
  <si>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</si>
  <si>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</si>
  <si>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</si>
  <si>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</si>
  <si>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</si>
  <si>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</si>
  <si>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4220</t>
  </si>
  <si>
    <t>Zakup środków żywności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</si>
  <si>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</si>
  <si>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</si>
  <si>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</si>
  <si>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</si>
  <si>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80153</t>
  </si>
  <si>
    <t>Zapewnienie uczniom prawa do bezpłatnego dostępu do podręczników, materiałów edukacyjnych lub materiałów ćwiczeniowych</t>
  </si>
  <si>
    <t>80195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</si>
  <si>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</si>
  <si>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</si>
  <si>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</si>
  <si>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</si>
  <si>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</si>
  <si>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</si>
  <si>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</si>
  <si>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</si>
  <si>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</si>
  <si>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</si>
  <si>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</si>
  <si>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</si>
  <si>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4707</t>
  </si>
  <si>
    <t>4709</t>
  </si>
  <si>
    <t>851</t>
  </si>
  <si>
    <t>Ochrona zdrowia</t>
  </si>
  <si>
    <t>85149</t>
  </si>
  <si>
    <t>Programy polityki zdrowotnej</t>
  </si>
  <si>
    <t>85154</t>
  </si>
  <si>
    <t>Przeciwdziałanie alkoholizmowi</t>
  </si>
  <si>
    <t>85195</t>
  </si>
  <si>
    <t>2820</t>
  </si>
  <si>
    <t>Dotacja celowa z budżetu na finansowanie lub dofinansowanie zadań zleconych do realizacji stowarzyszeniom</t>
  </si>
  <si>
    <t>852</t>
  </si>
  <si>
    <t>Pomoc społeczna</t>
  </si>
  <si>
    <t>85202</t>
  </si>
  <si>
    <t>Domy pomocy społecznej</t>
  </si>
  <si>
    <t>85205</t>
  </si>
  <si>
    <t>85213</t>
  </si>
  <si>
    <t>Składki na ubezpieczenie zdrowotne opłacane za osoby pobierające niektóre świadczenia z pomocy społecznej oraz za osoby uczestniczące w zajęciach w centrum integracji społecznej</t>
  </si>
  <si>
    <t>2950</t>
  </si>
  <si>
    <t>Zwrot niewykorzystanych dotacji oraz płatności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</si>
  <si>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</si>
  <si>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</si>
  <si>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</si>
  <si>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</si>
  <si>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</si>
  <si>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</si>
  <si>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</si>
  <si>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</si>
  <si>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</si>
  <si>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</si>
  <si>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</si>
  <si>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</si>
  <si>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</si>
  <si>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</si>
  <si>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</si>
  <si>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</si>
  <si>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</si>
  <si>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854</t>
  </si>
  <si>
    <t>Edukacyjna opieka wychowawcza</t>
  </si>
  <si>
    <t>85401</t>
  </si>
  <si>
    <t>Świetlice szkolne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</si>
  <si>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</si>
  <si>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</si>
  <si>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</si>
  <si>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</si>
  <si>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85415</t>
  </si>
  <si>
    <t>Pomoc materialna dla uczniów o charakterze socjalnym</t>
  </si>
  <si>
    <t>3260</t>
  </si>
  <si>
    <t>Inne formy pomocy dla uczniów</t>
  </si>
  <si>
    <t>85416</t>
  </si>
  <si>
    <t>Pomoc materialna dla uczniów o charakterze motywacyjnym</t>
  </si>
  <si>
    <t>3240</t>
  </si>
  <si>
    <t>Stypendia dla uczniów</t>
  </si>
  <si>
    <t>85417</t>
  </si>
  <si>
    <t>Szkolne schroniska młodzieżowe</t>
  </si>
  <si>
    <t>855</t>
  </si>
  <si>
    <t>Rodzina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</si>
  <si>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</si>
  <si>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</si>
  <si>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</si>
  <si>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</si>
  <si>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</si>
  <si>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</si>
  <si>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</si>
  <si>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</si>
  <si>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</si>
  <si>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</si>
  <si>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</si>
  <si>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</si>
  <si>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</si>
  <si>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</si>
  <si>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</si>
  <si>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</si>
  <si>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</si>
  <si>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</si>
  <si>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</si>
  <si>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</si>
  <si>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</si>
  <si>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</si>
  <si>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</si>
  <si>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</si>
  <si>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</si>
  <si>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</si>
  <si>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4417</t>
  </si>
  <si>
    <t>4419</t>
  </si>
  <si>
    <t>6237</t>
  </si>
  <si>
    <t>90015</t>
  </si>
  <si>
    <t>Oświetlenie ulic, placów i dróg</t>
  </si>
  <si>
    <t>90020</t>
  </si>
  <si>
    <t>Wpływy i wydatki związane z gromadzeniem środków z opłat produktowych</t>
  </si>
  <si>
    <t>90026</t>
  </si>
  <si>
    <t>Pozostałe działania związane z gospodarką odpadami</t>
  </si>
  <si>
    <t>90095</t>
  </si>
  <si>
    <t>2480</t>
  </si>
  <si>
    <t>Dotacja podmiotowa z budżetu dla samorządowej instytucji kultury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</si>
  <si>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</si>
  <si>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</si>
  <si>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</si>
  <si>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</si>
  <si>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</si>
  <si>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</si>
  <si>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6220</t>
  </si>
  <si>
    <t>Dotacje celowe z budżetu na finansowanie lub dofinansowanie kosztów realizacji inwestycji i zakupów inwestycyjnych innych jednostek sektora finansów publicznych</t>
  </si>
  <si>
    <t>92116</t>
  </si>
  <si>
    <t>Biblioteki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</si>
  <si>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</si>
  <si>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</si>
  <si>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</si>
  <si>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</si>
  <si>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</si>
  <si>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</t>
  </si>
  <si>
    <t>92601</t>
  </si>
  <si>
    <t>Obiekty sportowe</t>
  </si>
  <si>
    <t>92605</t>
  </si>
  <si>
    <t>Zadania w zakresie kultury fizycznej</t>
  </si>
  <si>
    <t>92695</t>
  </si>
  <si>
    <t>Razem:</t>
  </si>
  <si>
    <t>Plan</t>
  </si>
  <si>
    <t xml:space="preserve">Plan po zmianach </t>
  </si>
  <si>
    <t>Wykonanie</t>
  </si>
  <si>
    <t>%</t>
  </si>
  <si>
    <t>Zadania w zakresie przeciwdziałania przemocy 
w rodzinie</t>
  </si>
  <si>
    <t>§</t>
  </si>
  <si>
    <t>Koszty postępowania sądowego 
i prokuratorskiego</t>
  </si>
  <si>
    <t xml:space="preserve">Załącznik nr 6 do sprawozdania </t>
  </si>
  <si>
    <t>z wykonania budżetu</t>
  </si>
  <si>
    <t>Realizacja wydatków budżetu w 2020 r.</t>
  </si>
  <si>
    <t>Spis powszechny i inne</t>
  </si>
  <si>
    <t xml:space="preserve">Wpłaty jednostek na państwowy fundusz celowy </t>
  </si>
  <si>
    <t>Komendy powiatowe Państwowej Straży Pożarnej</t>
  </si>
  <si>
    <t>Dotacja celowa na pomoc finansową udzielaną między jednostkami samorządu terytorialnego na dofinansowanie własnych zadań bieżących</t>
  </si>
  <si>
    <t>-</t>
  </si>
  <si>
    <t>Koszty emisji samorządowych papierów wartościowych oraz inne opłaty i prowizje</t>
  </si>
  <si>
    <t>Podatek od nieruchomości</t>
  </si>
  <si>
    <t>Honoraria</t>
  </si>
  <si>
    <t>Tworzenie i funkcjonowanie żłobków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</si>
</sst>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0.0%"/>
    <numFmt numFmtId="166" formatCode="#,##0.00_ ;\-#,##0.00\ "/>
  </numFmts>
  <fonts count="40">
    <font>
      <sz val="8"/>
      <color rgb="FF000000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E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3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8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185">
    <xf numFmtId="0" fontId="0" fillId="2" borderId="0" xfId="0" applyFill="1" applyAlignment="1">
      <alignment horizontal="left" vertical="top" wrapText="1"/>
    </xf>
    <xf numFmtId="0" fontId="38" fillId="2" borderId="0" xfId="0" applyFont="1" applyFill="1" applyAlignment="1">
      <alignment horizontal="left" vertical="top" wrapText="1"/>
    </xf>
    <xf numFmtId="4" fontId="38" fillId="2" borderId="0" xfId="0" applyNumberFormat="1" applyFont="1" applyFill="1" applyAlignment="1">
      <alignment horizontal="right" vertical="top" wrapText="1"/>
    </xf>
    <xf numFmtId="4" fontId="38" fillId="2" borderId="0" xfId="0" applyNumberFormat="1" applyFont="1" applyFill="1" applyAlignment="1">
      <alignment vertical="center" wrapText="1"/>
    </xf>
    <xf numFmtId="165" fontId="38" fillId="2" borderId="0" xfId="0" applyNumberFormat="1" applyFont="1" applyFill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center" wrapText="1"/>
    </xf>
    <xf numFmtId="4" fontId="39" fillId="34" borderId="12" xfId="0" applyNumberFormat="1" applyFont="1" applyFill="1" applyBorder="1" applyAlignment="1">
      <alignment vertical="center" wrapText="1"/>
    </xf>
    <xf numFmtId="165" fontId="39" fillId="34" borderId="13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4" fontId="39" fillId="35" borderId="14" xfId="0" applyNumberFormat="1" applyFont="1" applyFill="1" applyBorder="1" applyAlignment="1">
      <alignment horizontal="center" vertical="center" wrapText="1"/>
    </xf>
    <xf numFmtId="0" fontId="38" fillId="36" borderId="0" xfId="0" applyFont="1" applyFill="1" applyAlignment="1">
      <alignment horizontal="left" vertical="top" wrapText="1"/>
    </xf>
    <xf numFmtId="4" fontId="38" fillId="36" borderId="0" xfId="0" applyNumberFormat="1" applyFont="1" applyFill="1" applyAlignment="1">
      <alignment horizontal="right" vertical="top" wrapText="1"/>
    </xf>
    <xf numFmtId="165" fontId="39" fillId="35" borderId="13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right" vertical="center" wrapText="1"/>
    </xf>
    <xf numFmtId="4" fontId="38" fillId="2" borderId="0" xfId="0" applyNumberFormat="1" applyFont="1" applyFill="1" applyAlignment="1">
      <alignment horizontal="right" vertical="center" wrapText="1"/>
    </xf>
    <xf numFmtId="165" fontId="38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0" fontId="38" fillId="36" borderId="15" xfId="0" applyFont="1" applyFill="1" applyBorder="1" applyAlignment="1">
      <alignment horizontal="center" vertical="top" wrapText="1"/>
    </xf>
    <xf numFmtId="0" fontId="38" fillId="36" borderId="16" xfId="0" applyFont="1" applyFill="1" applyBorder="1" applyAlignment="1">
      <alignment horizontal="center" vertical="top" wrapText="1"/>
    </xf>
    <xf numFmtId="4" fontId="38" fillId="36" borderId="17" xfId="0" applyNumberFormat="1" applyFont="1" applyFill="1" applyBorder="1" applyAlignment="1">
      <alignment horizontal="right" vertical="top" wrapText="1"/>
    </xf>
    <xf numFmtId="4" fontId="38" fillId="36" borderId="18" xfId="0" applyNumberFormat="1" applyFont="1" applyFill="1" applyBorder="1" applyAlignment="1">
      <alignment vertical="top" wrapText="1"/>
    </xf>
    <xf numFmtId="165" fontId="38" fillId="36" borderId="19" xfId="0" applyNumberFormat="1" applyFont="1" applyFill="1" applyBorder="1" applyAlignment="1">
      <alignment horizontal="center" vertical="top" wrapText="1"/>
    </xf>
    <xf numFmtId="0" fontId="38" fillId="36" borderId="19" xfId="0" applyFont="1" applyFill="1" applyBorder="1" applyAlignment="1">
      <alignment horizontal="center" vertical="top" wrapText="1"/>
    </xf>
    <xf numFmtId="4" fontId="38" fillId="36" borderId="19" xfId="0" applyNumberFormat="1" applyFont="1" applyFill="1" applyBorder="1" applyAlignment="1">
      <alignment horizontal="right" vertical="top" wrapText="1"/>
    </xf>
    <xf numFmtId="164" fontId="38" fillId="36" borderId="19" xfId="0" applyNumberFormat="1" applyFont="1" applyFill="1" applyBorder="1" applyAlignment="1">
      <alignment horizontal="right" vertical="top" wrapText="1"/>
    </xf>
    <xf numFmtId="4" fontId="38" fillId="36" borderId="19" xfId="0" applyNumberFormat="1" applyFont="1" applyFill="1" applyBorder="1" applyAlignment="1">
      <alignment vertical="top" wrapText="1"/>
    </xf>
    <xf numFmtId="0" fontId="38" fillId="36" borderId="20" xfId="0" applyFont="1" applyFill="1" applyBorder="1" applyAlignment="1">
      <alignment horizontal="center" vertical="top" wrapText="1"/>
    </xf>
    <xf numFmtId="4" fontId="38" fillId="36" borderId="20" xfId="0" applyNumberFormat="1" applyFont="1" applyFill="1" applyBorder="1" applyAlignment="1">
      <alignment horizontal="right" vertical="top" wrapText="1"/>
    </xf>
    <xf numFmtId="164" fontId="38" fillId="36" borderId="20" xfId="0" applyNumberFormat="1" applyFont="1" applyFill="1" applyBorder="1" applyAlignment="1">
      <alignment horizontal="right" vertical="top" wrapText="1"/>
    </xf>
    <xf numFmtId="4" fontId="38" fillId="36" borderId="20" xfId="0" applyNumberFormat="1" applyFont="1" applyFill="1" applyBorder="1" applyAlignment="1">
      <alignment vertical="top" wrapText="1"/>
    </xf>
    <xf numFmtId="165" fontId="38" fillId="36" borderId="20" xfId="0" applyNumberFormat="1" applyFont="1" applyFill="1" applyBorder="1" applyAlignment="1">
      <alignment horizontal="center" vertical="top" wrapText="1"/>
    </xf>
    <xf numFmtId="0" fontId="38" fillId="36" borderId="21" xfId="0" applyFont="1" applyFill="1" applyBorder="1" applyAlignment="1">
      <alignment horizontal="center" vertical="top" wrapText="1"/>
    </xf>
    <xf numFmtId="4" fontId="38" fillId="36" borderId="21" xfId="0" applyNumberFormat="1" applyFont="1" applyFill="1" applyBorder="1" applyAlignment="1">
      <alignment horizontal="right" vertical="top" wrapText="1"/>
    </xf>
    <xf numFmtId="164" fontId="38" fillId="36" borderId="21" xfId="0" applyNumberFormat="1" applyFont="1" applyFill="1" applyBorder="1" applyAlignment="1">
      <alignment horizontal="right" vertical="top" wrapText="1"/>
    </xf>
    <xf numFmtId="4" fontId="38" fillId="36" borderId="21" xfId="0" applyNumberFormat="1" applyFont="1" applyFill="1" applyBorder="1" applyAlignment="1">
      <alignment vertical="top" wrapText="1"/>
    </xf>
    <xf numFmtId="165" fontId="38" fillId="36" borderId="21" xfId="0" applyNumberFormat="1" applyFont="1" applyFill="1" applyBorder="1" applyAlignment="1">
      <alignment horizontal="center" vertical="top" wrapText="1"/>
    </xf>
    <xf numFmtId="0" fontId="38" fillId="36" borderId="22" xfId="0" applyFont="1" applyFill="1" applyBorder="1" applyAlignment="1">
      <alignment horizontal="center" vertical="top" wrapText="1"/>
    </xf>
    <xf numFmtId="4" fontId="38" fillId="36" borderId="23" xfId="0" applyNumberFormat="1" applyFont="1" applyFill="1" applyBorder="1" applyAlignment="1">
      <alignment horizontal="right" vertical="top" wrapText="1"/>
    </xf>
    <xf numFmtId="4" fontId="38" fillId="36" borderId="24" xfId="0" applyNumberFormat="1" applyFont="1" applyFill="1" applyBorder="1" applyAlignment="1">
      <alignment vertical="top" wrapText="1"/>
    </xf>
    <xf numFmtId="0" fontId="38" fillId="36" borderId="25" xfId="0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horizontal="center" vertical="top" wrapText="1"/>
    </xf>
    <xf numFmtId="4" fontId="38" fillId="36" borderId="10" xfId="0" applyNumberFormat="1" applyFont="1" applyFill="1" applyBorder="1" applyAlignment="1">
      <alignment horizontal="right" vertical="top" wrapText="1"/>
    </xf>
    <xf numFmtId="164" fontId="38" fillId="36" borderId="12" xfId="0" applyNumberFormat="1" applyFont="1" applyFill="1" applyBorder="1" applyAlignment="1">
      <alignment horizontal="right" vertical="top" wrapText="1"/>
    </xf>
    <xf numFmtId="4" fontId="38" fillId="36" borderId="14" xfId="0" applyNumberFormat="1" applyFont="1" applyFill="1" applyBorder="1" applyAlignment="1">
      <alignment vertical="top" wrapText="1"/>
    </xf>
    <xf numFmtId="165" fontId="38" fillId="36" borderId="13" xfId="0" applyNumberFormat="1" applyFont="1" applyFill="1" applyBorder="1" applyAlignment="1">
      <alignment horizontal="center" vertical="top" wrapText="1"/>
    </xf>
    <xf numFmtId="0" fontId="38" fillId="36" borderId="11" xfId="0" applyFont="1" applyFill="1" applyBorder="1" applyAlignment="1">
      <alignment horizontal="center" vertical="top" wrapText="1"/>
    </xf>
    <xf numFmtId="4" fontId="38" fillId="36" borderId="12" xfId="0" applyNumberFormat="1" applyFont="1" applyFill="1" applyBorder="1" applyAlignment="1">
      <alignment vertical="top" wrapText="1"/>
    </xf>
    <xf numFmtId="4" fontId="38" fillId="36" borderId="18" xfId="0" applyNumberFormat="1" applyFont="1" applyFill="1" applyBorder="1" applyAlignment="1">
      <alignment horizontal="right" vertical="top" wrapText="1"/>
    </xf>
    <xf numFmtId="4" fontId="38" fillId="36" borderId="13" xfId="0" applyNumberFormat="1" applyFont="1" applyFill="1" applyBorder="1" applyAlignment="1">
      <alignment vertical="top" wrapText="1"/>
    </xf>
    <xf numFmtId="164" fontId="38" fillId="36" borderId="26" xfId="0" applyNumberFormat="1" applyFont="1" applyFill="1" applyBorder="1" applyAlignment="1">
      <alignment horizontal="right" vertical="top" wrapText="1"/>
    </xf>
    <xf numFmtId="164" fontId="38" fillId="36" borderId="27" xfId="0" applyNumberFormat="1" applyFont="1" applyFill="1" applyBorder="1" applyAlignment="1">
      <alignment horizontal="right" vertical="top" wrapText="1"/>
    </xf>
    <xf numFmtId="164" fontId="38" fillId="36" borderId="28" xfId="0" applyNumberFormat="1" applyFont="1" applyFill="1" applyBorder="1" applyAlignment="1">
      <alignment horizontal="right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8" fillId="34" borderId="22" xfId="0" applyFont="1" applyFill="1" applyBorder="1" applyAlignment="1">
      <alignment horizontal="center" vertical="top" wrapText="1"/>
    </xf>
    <xf numFmtId="4" fontId="39" fillId="34" borderId="23" xfId="0" applyNumberFormat="1" applyFont="1" applyFill="1" applyBorder="1" applyAlignment="1">
      <alignment horizontal="right" vertical="top" wrapText="1"/>
    </xf>
    <xf numFmtId="4" fontId="39" fillId="34" borderId="24" xfId="0" applyNumberFormat="1" applyFont="1" applyFill="1" applyBorder="1" applyAlignment="1">
      <alignment vertical="top" wrapText="1"/>
    </xf>
    <xf numFmtId="165" fontId="39" fillId="34" borderId="21" xfId="0" applyNumberFormat="1" applyFont="1" applyFill="1" applyBorder="1" applyAlignment="1">
      <alignment horizontal="center" vertical="top" wrapText="1"/>
    </xf>
    <xf numFmtId="4" fontId="38" fillId="36" borderId="10" xfId="0" applyNumberFormat="1" applyFont="1" applyFill="1" applyBorder="1" applyAlignment="1">
      <alignment vertical="top" wrapText="1"/>
    </xf>
    <xf numFmtId="4" fontId="38" fillId="36" borderId="17" xfId="0" applyNumberFormat="1" applyFont="1" applyFill="1" applyBorder="1" applyAlignment="1">
      <alignment vertical="top" wrapText="1"/>
    </xf>
    <xf numFmtId="0" fontId="38" fillId="36" borderId="29" xfId="0" applyFont="1" applyFill="1" applyBorder="1" applyAlignment="1">
      <alignment horizontal="center" vertical="top" wrapText="1"/>
    </xf>
    <xf numFmtId="4" fontId="38" fillId="36" borderId="25" xfId="0" applyNumberFormat="1" applyFont="1" applyFill="1" applyBorder="1" applyAlignment="1">
      <alignment horizontal="right" vertical="top" wrapText="1"/>
    </xf>
    <xf numFmtId="4" fontId="38" fillId="36" borderId="25" xfId="0" applyNumberFormat="1" applyFont="1" applyFill="1" applyBorder="1" applyAlignment="1">
      <alignment vertical="top" wrapText="1"/>
    </xf>
    <xf numFmtId="4" fontId="39" fillId="34" borderId="23" xfId="0" applyNumberFormat="1" applyFont="1" applyFill="1" applyBorder="1" applyAlignment="1">
      <alignment vertical="top" wrapText="1"/>
    </xf>
    <xf numFmtId="4" fontId="38" fillId="36" borderId="23" xfId="0" applyNumberFormat="1" applyFont="1" applyFill="1" applyBorder="1" applyAlignment="1">
      <alignment vertical="top" wrapText="1"/>
    </xf>
    <xf numFmtId="0" fontId="38" fillId="34" borderId="11" xfId="0" applyFont="1" applyFill="1" applyBorder="1" applyAlignment="1">
      <alignment horizontal="center" vertical="top" wrapText="1"/>
    </xf>
    <xf numFmtId="4" fontId="39" fillId="34" borderId="10" xfId="0" applyNumberFormat="1" applyFont="1" applyFill="1" applyBorder="1" applyAlignment="1">
      <alignment horizontal="right" vertical="top" wrapText="1"/>
    </xf>
    <xf numFmtId="4" fontId="39" fillId="34" borderId="10" xfId="0" applyNumberFormat="1" applyFont="1" applyFill="1" applyBorder="1" applyAlignment="1">
      <alignment vertical="top" wrapText="1"/>
    </xf>
    <xf numFmtId="165" fontId="38" fillId="34" borderId="13" xfId="0" applyNumberFormat="1" applyFont="1" applyFill="1" applyBorder="1" applyAlignment="1">
      <alignment horizontal="center" vertical="top" wrapText="1"/>
    </xf>
    <xf numFmtId="0" fontId="39" fillId="34" borderId="22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top" wrapText="1"/>
    </xf>
    <xf numFmtId="165" fontId="39" fillId="34" borderId="13" xfId="0" applyNumberFormat="1" applyFont="1" applyFill="1" applyBorder="1" applyAlignment="1">
      <alignment horizontal="center" vertical="top" wrapText="1"/>
    </xf>
    <xf numFmtId="0" fontId="38" fillId="36" borderId="17" xfId="0" applyFont="1" applyFill="1" applyBorder="1" applyAlignment="1">
      <alignment horizontal="center" vertical="top" wrapText="1"/>
    </xf>
    <xf numFmtId="0" fontId="38" fillId="36" borderId="13" xfId="0" applyFont="1" applyFill="1" applyBorder="1" applyAlignment="1">
      <alignment horizontal="center" vertical="top" wrapText="1"/>
    </xf>
    <xf numFmtId="4" fontId="38" fillId="36" borderId="0" xfId="0" applyNumberFormat="1" applyFont="1" applyFill="1" applyAlignment="1">
      <alignment vertical="top" wrapText="1"/>
    </xf>
    <xf numFmtId="165" fontId="38" fillId="36" borderId="0" xfId="0" applyNumberFormat="1" applyFont="1" applyFill="1" applyAlignment="1">
      <alignment horizontal="center" vertical="top" wrapText="1"/>
    </xf>
    <xf numFmtId="4" fontId="39" fillId="35" borderId="10" xfId="0" applyNumberFormat="1" applyFont="1" applyFill="1" applyBorder="1" applyAlignment="1">
      <alignment horizontal="right" vertical="top" wrapText="1"/>
    </xf>
    <xf numFmtId="4" fontId="39" fillId="35" borderId="12" xfId="0" applyNumberFormat="1" applyFont="1" applyFill="1" applyBorder="1" applyAlignment="1">
      <alignment vertical="top" wrapText="1"/>
    </xf>
    <xf numFmtId="165" fontId="39" fillId="35" borderId="13" xfId="0" applyNumberFormat="1" applyFont="1" applyFill="1" applyBorder="1" applyAlignment="1">
      <alignment horizontal="center" vertical="top" wrapText="1"/>
    </xf>
    <xf numFmtId="0" fontId="38" fillId="36" borderId="27" xfId="0" applyFont="1" applyFill="1" applyBorder="1" applyAlignment="1">
      <alignment horizontal="center" vertical="top" wrapText="1"/>
    </xf>
    <xf numFmtId="0" fontId="38" fillId="36" borderId="30" xfId="0" applyFont="1" applyFill="1" applyBorder="1" applyAlignment="1">
      <alignment horizontal="center" vertical="top" wrapText="1"/>
    </xf>
    <xf numFmtId="0" fontId="38" fillId="36" borderId="26" xfId="0" applyFont="1" applyFill="1" applyBorder="1" applyAlignment="1">
      <alignment horizontal="center" vertical="top" wrapText="1"/>
    </xf>
    <xf numFmtId="0" fontId="38" fillId="36" borderId="26" xfId="0" applyFont="1" applyFill="1" applyBorder="1" applyAlignment="1">
      <alignment horizontal="left" vertical="top" wrapText="1"/>
    </xf>
    <xf numFmtId="0" fontId="38" fillId="36" borderId="28" xfId="0" applyFont="1" applyFill="1" applyBorder="1" applyAlignment="1">
      <alignment horizontal="center" vertical="top" wrapText="1"/>
    </xf>
    <xf numFmtId="0" fontId="38" fillId="36" borderId="16" xfId="0" applyFont="1" applyFill="1" applyBorder="1" applyAlignment="1">
      <alignment horizontal="center" vertical="top" wrapText="1"/>
    </xf>
    <xf numFmtId="0" fontId="38" fillId="36" borderId="26" xfId="0" applyFont="1" applyFill="1" applyBorder="1" applyAlignment="1">
      <alignment horizontal="center" vertical="top" wrapText="1"/>
    </xf>
    <xf numFmtId="0" fontId="38" fillId="36" borderId="28" xfId="0" applyFont="1" applyFill="1" applyBorder="1" applyAlignment="1">
      <alignment horizontal="center" vertical="top" wrapText="1"/>
    </xf>
    <xf numFmtId="0" fontId="38" fillId="36" borderId="27" xfId="0" applyFont="1" applyFill="1" applyBorder="1" applyAlignment="1">
      <alignment horizontal="center" vertical="top" wrapText="1"/>
    </xf>
    <xf numFmtId="0" fontId="38" fillId="36" borderId="30" xfId="0" applyFont="1" applyFill="1" applyBorder="1" applyAlignment="1">
      <alignment horizontal="center" vertical="top" wrapText="1"/>
    </xf>
    <xf numFmtId="0" fontId="38" fillId="36" borderId="16" xfId="0" applyFont="1" applyFill="1" applyBorder="1" applyAlignment="1">
      <alignment horizontal="center" vertical="top" wrapText="1"/>
    </xf>
    <xf numFmtId="0" fontId="38" fillId="36" borderId="0" xfId="0" applyFont="1" applyFill="1" applyBorder="1" applyAlignment="1">
      <alignment horizontal="center" vertical="top" wrapText="1"/>
    </xf>
    <xf numFmtId="0" fontId="38" fillId="36" borderId="31" xfId="0" applyFont="1" applyFill="1" applyBorder="1" applyAlignment="1">
      <alignment horizontal="center" vertical="top" wrapText="1"/>
    </xf>
    <xf numFmtId="4" fontId="38" fillId="36" borderId="32" xfId="0" applyNumberFormat="1" applyFont="1" applyFill="1" applyBorder="1" applyAlignment="1">
      <alignment horizontal="right" vertical="top" wrapText="1"/>
    </xf>
    <xf numFmtId="4" fontId="38" fillId="36" borderId="32" xfId="0" applyNumberFormat="1" applyFont="1" applyFill="1" applyBorder="1" applyAlignment="1">
      <alignment vertical="top" wrapText="1"/>
    </xf>
    <xf numFmtId="0" fontId="38" fillId="36" borderId="33" xfId="0" applyFont="1" applyFill="1" applyBorder="1" applyAlignment="1">
      <alignment horizontal="left" vertical="top" wrapText="1"/>
    </xf>
    <xf numFmtId="0" fontId="38" fillId="36" borderId="14" xfId="0" applyFont="1" applyFill="1" applyBorder="1" applyAlignment="1">
      <alignment horizontal="center" vertical="top" wrapText="1"/>
    </xf>
    <xf numFmtId="164" fontId="38" fillId="36" borderId="14" xfId="0" applyNumberFormat="1" applyFont="1" applyFill="1" applyBorder="1" applyAlignment="1">
      <alignment horizontal="right" vertical="top" wrapText="1"/>
    </xf>
    <xf numFmtId="0" fontId="38" fillId="36" borderId="34" xfId="0" applyFont="1" applyFill="1" applyBorder="1" applyAlignment="1">
      <alignment horizontal="center" vertical="top" wrapText="1"/>
    </xf>
    <xf numFmtId="0" fontId="38" fillId="36" borderId="35" xfId="0" applyFont="1" applyFill="1" applyBorder="1" applyAlignment="1">
      <alignment horizontal="left" vertical="top" wrapText="1"/>
    </xf>
    <xf numFmtId="4" fontId="38" fillId="36" borderId="26" xfId="0" applyNumberFormat="1" applyFont="1" applyFill="1" applyBorder="1" applyAlignment="1">
      <alignment horizontal="right" vertical="top" wrapText="1"/>
    </xf>
    <xf numFmtId="4" fontId="38" fillId="36" borderId="28" xfId="0" applyNumberFormat="1" applyFont="1" applyFill="1" applyBorder="1" applyAlignment="1">
      <alignment horizontal="right" vertical="top" wrapText="1"/>
    </xf>
    <xf numFmtId="4" fontId="38" fillId="36" borderId="26" xfId="0" applyNumberFormat="1" applyFont="1" applyFill="1" applyBorder="1" applyAlignment="1">
      <alignment vertical="top" wrapText="1"/>
    </xf>
    <xf numFmtId="4" fontId="38" fillId="36" borderId="28" xfId="0" applyNumberFormat="1" applyFont="1" applyFill="1" applyBorder="1" applyAlignment="1">
      <alignment vertical="top" wrapText="1"/>
    </xf>
    <xf numFmtId="4" fontId="38" fillId="36" borderId="13" xfId="0" applyNumberFormat="1" applyFont="1" applyFill="1" applyBorder="1" applyAlignment="1">
      <alignment horizontal="right" vertical="top" wrapText="1"/>
    </xf>
    <xf numFmtId="164" fontId="38" fillId="36" borderId="13" xfId="0" applyNumberFormat="1" applyFont="1" applyFill="1" applyBorder="1" applyAlignment="1">
      <alignment horizontal="right" vertical="top" wrapText="1"/>
    </xf>
    <xf numFmtId="0" fontId="38" fillId="36" borderId="36" xfId="0" applyFont="1" applyFill="1" applyBorder="1" applyAlignment="1">
      <alignment horizontal="center" vertical="top" wrapText="1"/>
    </xf>
    <xf numFmtId="164" fontId="38" fillId="36" borderId="30" xfId="0" applyNumberFormat="1" applyFont="1" applyFill="1" applyBorder="1" applyAlignment="1">
      <alignment horizontal="right" vertical="top" wrapText="1"/>
    </xf>
    <xf numFmtId="4" fontId="38" fillId="36" borderId="37" xfId="0" applyNumberFormat="1" applyFont="1" applyFill="1" applyBorder="1" applyAlignment="1">
      <alignment horizontal="right" vertical="top" wrapText="1"/>
    </xf>
    <xf numFmtId="4" fontId="38" fillId="36" borderId="27" xfId="0" applyNumberFormat="1" applyFont="1" applyFill="1" applyBorder="1" applyAlignment="1">
      <alignment vertical="top" wrapText="1"/>
    </xf>
    <xf numFmtId="165" fontId="38" fillId="36" borderId="27" xfId="0" applyNumberFormat="1" applyFont="1" applyFill="1" applyBorder="1" applyAlignment="1">
      <alignment horizontal="center" vertical="top" wrapText="1"/>
    </xf>
    <xf numFmtId="4" fontId="38" fillId="36" borderId="38" xfId="0" applyNumberFormat="1" applyFont="1" applyFill="1" applyBorder="1" applyAlignment="1">
      <alignment vertical="top" wrapText="1"/>
    </xf>
    <xf numFmtId="165" fontId="38" fillId="34" borderId="21" xfId="0" applyNumberFormat="1" applyFont="1" applyFill="1" applyBorder="1" applyAlignment="1">
      <alignment horizontal="center" vertical="top" wrapText="1"/>
    </xf>
    <xf numFmtId="0" fontId="0" fillId="2" borderId="27" xfId="0" applyFill="1" applyBorder="1" applyAlignment="1">
      <alignment horizontal="left" vertical="top" wrapText="1"/>
    </xf>
    <xf numFmtId="0" fontId="38" fillId="36" borderId="39" xfId="0" applyFont="1" applyFill="1" applyBorder="1" applyAlignment="1">
      <alignment horizontal="center" vertical="top" wrapText="1"/>
    </xf>
    <xf numFmtId="4" fontId="38" fillId="36" borderId="40" xfId="0" applyNumberFormat="1" applyFont="1" applyFill="1" applyBorder="1" applyAlignment="1">
      <alignment horizontal="right" vertical="top" wrapText="1"/>
    </xf>
    <xf numFmtId="4" fontId="38" fillId="36" borderId="40" xfId="0" applyNumberFormat="1" applyFont="1" applyFill="1" applyBorder="1" applyAlignment="1">
      <alignment vertical="top" wrapText="1"/>
    </xf>
    <xf numFmtId="4" fontId="38" fillId="36" borderId="41" xfId="0" applyNumberFormat="1" applyFont="1" applyFill="1" applyBorder="1" applyAlignment="1">
      <alignment horizontal="right" vertical="top" wrapText="1"/>
    </xf>
    <xf numFmtId="4" fontId="38" fillId="36" borderId="22" xfId="0" applyNumberFormat="1" applyFont="1" applyFill="1" applyBorder="1" applyAlignment="1">
      <alignment vertical="top" wrapText="1"/>
    </xf>
    <xf numFmtId="164" fontId="38" fillId="36" borderId="38" xfId="0" applyNumberFormat="1" applyFont="1" applyFill="1" applyBorder="1" applyAlignment="1">
      <alignment horizontal="right" vertical="top" wrapText="1"/>
    </xf>
    <xf numFmtId="0" fontId="38" fillId="36" borderId="38" xfId="0" applyFont="1" applyFill="1" applyBorder="1" applyAlignment="1">
      <alignment horizontal="center" vertical="top" wrapText="1"/>
    </xf>
    <xf numFmtId="0" fontId="38" fillId="36" borderId="38" xfId="0" applyFont="1" applyFill="1" applyBorder="1" applyAlignment="1">
      <alignment horizontal="left" vertical="top" wrapText="1"/>
    </xf>
    <xf numFmtId="4" fontId="38" fillId="36" borderId="27" xfId="0" applyNumberFormat="1" applyFont="1" applyFill="1" applyBorder="1" applyAlignment="1">
      <alignment horizontal="right" vertical="top" wrapText="1"/>
    </xf>
    <xf numFmtId="0" fontId="38" fillId="36" borderId="27" xfId="0" applyFont="1" applyFill="1" applyBorder="1" applyAlignment="1">
      <alignment horizontal="left" vertical="top" wrapText="1"/>
    </xf>
    <xf numFmtId="0" fontId="38" fillId="36" borderId="30" xfId="0" applyFont="1" applyFill="1" applyBorder="1" applyAlignment="1">
      <alignment horizontal="left" vertical="top" wrapText="1"/>
    </xf>
    <xf numFmtId="0" fontId="38" fillId="36" borderId="28" xfId="0" applyFont="1" applyFill="1" applyBorder="1" applyAlignment="1">
      <alignment horizontal="left" vertical="top" wrapText="1"/>
    </xf>
    <xf numFmtId="0" fontId="38" fillId="36" borderId="34" xfId="0" applyFont="1" applyFill="1" applyBorder="1" applyAlignment="1">
      <alignment horizontal="left" vertical="top" wrapText="1"/>
    </xf>
    <xf numFmtId="0" fontId="38" fillId="36" borderId="42" xfId="0" applyFont="1" applyFill="1" applyBorder="1" applyAlignment="1">
      <alignment horizontal="left" vertical="top" wrapText="1"/>
    </xf>
    <xf numFmtId="0" fontId="38" fillId="36" borderId="14" xfId="0" applyFont="1" applyFill="1" applyBorder="1" applyAlignment="1">
      <alignment horizontal="center" vertical="top" wrapText="1"/>
    </xf>
    <xf numFmtId="0" fontId="38" fillId="36" borderId="38" xfId="0" applyFont="1" applyFill="1" applyBorder="1" applyAlignment="1">
      <alignment horizontal="center" vertical="top" wrapText="1"/>
    </xf>
    <xf numFmtId="0" fontId="38" fillId="36" borderId="33" xfId="0" applyFont="1" applyFill="1" applyBorder="1" applyAlignment="1">
      <alignment horizontal="left" vertical="top" wrapText="1"/>
    </xf>
    <xf numFmtId="0" fontId="38" fillId="36" borderId="38" xfId="0" applyFont="1" applyFill="1" applyBorder="1" applyAlignment="1">
      <alignment horizontal="left" vertical="top" wrapText="1"/>
    </xf>
    <xf numFmtId="0" fontId="38" fillId="36" borderId="27" xfId="0" applyFont="1" applyFill="1" applyBorder="1" applyAlignment="1">
      <alignment horizontal="center" vertical="top" wrapText="1"/>
    </xf>
    <xf numFmtId="0" fontId="38" fillId="36" borderId="0" xfId="0" applyFont="1" applyFill="1" applyBorder="1" applyAlignment="1">
      <alignment horizontal="center" vertical="top" wrapText="1"/>
    </xf>
    <xf numFmtId="0" fontId="38" fillId="36" borderId="26" xfId="0" applyFont="1" applyFill="1" applyBorder="1" applyAlignment="1">
      <alignment horizontal="left" vertical="top" wrapText="1"/>
    </xf>
    <xf numFmtId="0" fontId="38" fillId="36" borderId="35" xfId="0" applyFont="1" applyFill="1" applyBorder="1" applyAlignment="1">
      <alignment horizontal="left" vertical="top" wrapText="1"/>
    </xf>
    <xf numFmtId="0" fontId="38" fillId="36" borderId="26" xfId="0" applyFont="1" applyFill="1" applyBorder="1" applyAlignment="1">
      <alignment horizontal="center" vertical="top" wrapText="1"/>
    </xf>
    <xf numFmtId="0" fontId="38" fillId="36" borderId="35" xfId="0" applyFont="1" applyFill="1" applyBorder="1" applyAlignment="1">
      <alignment horizontal="center" vertical="top" wrapText="1"/>
    </xf>
    <xf numFmtId="0" fontId="38" fillId="36" borderId="30" xfId="0" applyFont="1" applyFill="1" applyBorder="1" applyAlignment="1">
      <alignment horizontal="center" vertical="top" wrapText="1"/>
    </xf>
    <xf numFmtId="0" fontId="38" fillId="36" borderId="11" xfId="0" applyFont="1" applyFill="1" applyBorder="1" applyAlignment="1">
      <alignment horizontal="center" vertical="top" wrapText="1"/>
    </xf>
    <xf numFmtId="0" fontId="38" fillId="36" borderId="10" xfId="0" applyFont="1" applyFill="1" applyBorder="1" applyAlignment="1">
      <alignment horizontal="left" vertical="top" wrapText="1"/>
    </xf>
    <xf numFmtId="0" fontId="38" fillId="36" borderId="43" xfId="0" applyFont="1" applyFill="1" applyBorder="1" applyAlignment="1">
      <alignment horizontal="center" vertical="top" wrapText="1"/>
    </xf>
    <xf numFmtId="0" fontId="38" fillId="36" borderId="28" xfId="0" applyFont="1" applyFill="1" applyBorder="1" applyAlignment="1">
      <alignment horizontal="center" vertical="top" wrapText="1"/>
    </xf>
    <xf numFmtId="0" fontId="38" fillId="36" borderId="42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right" vertical="top" wrapText="1"/>
    </xf>
    <xf numFmtId="0" fontId="38" fillId="36" borderId="17" xfId="0" applyFont="1" applyFill="1" applyBorder="1" applyAlignment="1">
      <alignment horizontal="center" vertical="top" wrapText="1"/>
    </xf>
    <xf numFmtId="0" fontId="38" fillId="36" borderId="17" xfId="0" applyFont="1" applyFill="1" applyBorder="1" applyAlignment="1">
      <alignment horizontal="left" vertical="top" wrapText="1"/>
    </xf>
    <xf numFmtId="0" fontId="38" fillId="36" borderId="10" xfId="0" applyFont="1" applyFill="1" applyBorder="1" applyAlignment="1">
      <alignment horizontal="center" vertical="top" wrapText="1"/>
    </xf>
    <xf numFmtId="0" fontId="38" fillId="36" borderId="23" xfId="0" applyFont="1" applyFill="1" applyBorder="1" applyAlignment="1">
      <alignment horizontal="center" vertical="top" wrapText="1"/>
    </xf>
    <xf numFmtId="0" fontId="38" fillId="36" borderId="23" xfId="0" applyFont="1" applyFill="1" applyBorder="1" applyAlignment="1">
      <alignment horizontal="left" vertical="top" wrapText="1"/>
    </xf>
    <xf numFmtId="0" fontId="38" fillId="34" borderId="10" xfId="0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left" vertical="top" wrapText="1"/>
    </xf>
    <xf numFmtId="0" fontId="38" fillId="36" borderId="43" xfId="0" applyFont="1" applyFill="1" applyBorder="1" applyAlignment="1">
      <alignment horizontal="left" vertical="top" wrapText="1"/>
    </xf>
    <xf numFmtId="0" fontId="38" fillId="34" borderId="23" xfId="0" applyFont="1" applyFill="1" applyBorder="1" applyAlignment="1">
      <alignment horizontal="center" vertical="top" wrapText="1"/>
    </xf>
    <xf numFmtId="0" fontId="39" fillId="34" borderId="23" xfId="0" applyFont="1" applyFill="1" applyBorder="1" applyAlignment="1">
      <alignment horizontal="left" vertical="top" wrapText="1"/>
    </xf>
    <xf numFmtId="0" fontId="38" fillId="36" borderId="25" xfId="0" applyFont="1" applyFill="1" applyBorder="1" applyAlignment="1">
      <alignment horizontal="center" vertical="top" wrapText="1"/>
    </xf>
    <xf numFmtId="0" fontId="38" fillId="36" borderId="25" xfId="0" applyFont="1" applyFill="1" applyBorder="1" applyAlignment="1">
      <alignment horizontal="left" vertical="top" wrapText="1"/>
    </xf>
    <xf numFmtId="0" fontId="38" fillId="36" borderId="0" xfId="0" applyFont="1" applyFill="1" applyBorder="1" applyAlignment="1">
      <alignment horizontal="left" vertical="top" wrapText="1"/>
    </xf>
    <xf numFmtId="0" fontId="38" fillId="36" borderId="44" xfId="0" applyFont="1" applyFill="1" applyBorder="1" applyAlignment="1">
      <alignment horizontal="center" vertical="top" wrapText="1"/>
    </xf>
    <xf numFmtId="0" fontId="38" fillId="36" borderId="45" xfId="0" applyFont="1" applyFill="1" applyBorder="1" applyAlignment="1">
      <alignment horizontal="center" vertical="top" wrapText="1"/>
    </xf>
    <xf numFmtId="0" fontId="38" fillId="34" borderId="25" xfId="0" applyFont="1" applyFill="1" applyBorder="1" applyAlignment="1">
      <alignment horizontal="center" vertical="top" wrapText="1"/>
    </xf>
    <xf numFmtId="0" fontId="38" fillId="36" borderId="46" xfId="0" applyFont="1" applyFill="1" applyBorder="1" applyAlignment="1">
      <alignment horizontal="left" vertical="top" wrapText="1"/>
    </xf>
    <xf numFmtId="0" fontId="38" fillId="36" borderId="16" xfId="0" applyFont="1" applyFill="1" applyBorder="1" applyAlignment="1">
      <alignment horizontal="center" vertical="top" wrapText="1"/>
    </xf>
    <xf numFmtId="0" fontId="38" fillId="36" borderId="47" xfId="0" applyFont="1" applyFill="1" applyBorder="1" applyAlignment="1">
      <alignment horizontal="center" vertical="top" wrapText="1"/>
    </xf>
    <xf numFmtId="0" fontId="38" fillId="36" borderId="48" xfId="0" applyFont="1" applyFill="1" applyBorder="1" applyAlignment="1">
      <alignment horizontal="center" vertical="top" wrapText="1"/>
    </xf>
    <xf numFmtId="0" fontId="38" fillId="36" borderId="16" xfId="0" applyFont="1" applyFill="1" applyBorder="1" applyAlignment="1">
      <alignment horizontal="left" vertical="top" wrapText="1"/>
    </xf>
    <xf numFmtId="0" fontId="38" fillId="36" borderId="32" xfId="0" applyFont="1" applyFill="1" applyBorder="1" applyAlignment="1">
      <alignment horizontal="center" vertical="top" wrapText="1"/>
    </xf>
    <xf numFmtId="0" fontId="38" fillId="36" borderId="40" xfId="0" applyFont="1" applyFill="1" applyBorder="1" applyAlignment="1">
      <alignment horizontal="left" vertical="top" wrapText="1"/>
    </xf>
    <xf numFmtId="0" fontId="39" fillId="34" borderId="10" xfId="0" applyFont="1" applyFill="1" applyBorder="1" applyAlignment="1">
      <alignment horizontal="center" vertical="top" wrapText="1"/>
    </xf>
    <xf numFmtId="0" fontId="38" fillId="36" borderId="34" xfId="0" applyFont="1" applyFill="1" applyBorder="1" applyAlignment="1">
      <alignment horizontal="center" vertical="top" wrapText="1"/>
    </xf>
    <xf numFmtId="0" fontId="39" fillId="34" borderId="23" xfId="0" applyFont="1" applyFill="1" applyBorder="1" applyAlignment="1">
      <alignment horizontal="center" vertical="top" wrapText="1"/>
    </xf>
    <xf numFmtId="0" fontId="38" fillId="36" borderId="32" xfId="0" applyFont="1" applyFill="1" applyBorder="1" applyAlignment="1">
      <alignment horizontal="left" vertical="top" wrapText="1"/>
    </xf>
    <xf numFmtId="0" fontId="38" fillId="36" borderId="13" xfId="0" applyFont="1" applyFill="1" applyBorder="1" applyAlignment="1">
      <alignment horizontal="center" vertical="top" wrapText="1"/>
    </xf>
    <xf numFmtId="0" fontId="38" fillId="36" borderId="13" xfId="0" applyFont="1" applyFill="1" applyBorder="1" applyAlignment="1">
      <alignment horizontal="left" vertical="top" wrapText="1"/>
    </xf>
    <xf numFmtId="0" fontId="38" fillId="36" borderId="33" xfId="0" applyFont="1" applyFill="1" applyBorder="1" applyAlignment="1">
      <alignment horizontal="center" vertical="top" wrapText="1"/>
    </xf>
    <xf numFmtId="0" fontId="38" fillId="36" borderId="14" xfId="0" applyFont="1" applyFill="1" applyBorder="1" applyAlignment="1">
      <alignment horizontal="left" vertical="top" wrapText="1"/>
    </xf>
    <xf numFmtId="0" fontId="39" fillId="35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horizontal="right" vertical="center" wrapText="1"/>
    </xf>
    <xf numFmtId="0" fontId="39" fillId="2" borderId="49" xfId="0" applyFont="1" applyFill="1" applyBorder="1" applyAlignment="1">
      <alignment horizontal="center" vertical="center" wrapText="1"/>
    </xf>
    <xf numFmtId="165" fontId="38" fillId="36" borderId="48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4"/>
  <sheetViews>
    <sheetView tabSelected="1" zoomScalePageLayoutView="0" workbookViewId="0" topLeftCell="A213">
      <selection activeCell="K216" sqref="K216"/>
    </sheetView>
  </sheetViews>
  <sheetFormatPr defaultColWidth="9.33203125" defaultRowHeight="10.5"/>
  <cols>
    <col min="1" max="1" width="6.5" style="1" customWidth="1"/>
    <col min="2" max="2" width="1.66796875" style="1" customWidth="1"/>
    <col min="3" max="3" width="8.16015625" style="1" customWidth="1"/>
    <col min="4" max="4" width="7.33203125" style="1" customWidth="1"/>
    <col min="5" max="5" width="39.5" style="1" customWidth="1"/>
    <col min="6" max="6" width="8.5" style="1" customWidth="1"/>
    <col min="7" max="7" width="17.33203125" style="2" bestFit="1" customWidth="1"/>
    <col min="8" max="8" width="19.83203125" style="1" bestFit="1" customWidth="1"/>
    <col min="9" max="9" width="15.66015625" style="3" customWidth="1"/>
    <col min="10" max="10" width="10.16015625" style="4" customWidth="1"/>
  </cols>
  <sheetData>
    <row r="1" spans="1:10" ht="13.5" customHeight="1">
      <c r="A1" s="181" t="s">
        <v>332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20" customFormat="1" ht="13.5" customHeight="1">
      <c r="A2" s="17"/>
      <c r="B2" s="17"/>
      <c r="C2" s="17"/>
      <c r="D2" s="17"/>
      <c r="E2" s="17"/>
      <c r="F2" s="17"/>
      <c r="G2" s="17"/>
      <c r="H2" s="181" t="s">
        <v>333</v>
      </c>
      <c r="I2" s="181"/>
      <c r="J2" s="181"/>
    </row>
    <row r="3" spans="1:10" s="20" customFormat="1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 customHeight="1">
      <c r="A4" s="17" t="s">
        <v>0</v>
      </c>
      <c r="B4" s="17"/>
      <c r="C4" s="17"/>
      <c r="D4" s="17"/>
      <c r="E4" s="183" t="s">
        <v>334</v>
      </c>
      <c r="F4" s="183"/>
      <c r="G4" s="183"/>
      <c r="H4" s="183"/>
      <c r="I4" s="18"/>
      <c r="J4" s="19"/>
    </row>
    <row r="5" spans="1:10" ht="24.75" customHeight="1">
      <c r="A5" s="10" t="s">
        <v>1</v>
      </c>
      <c r="B5" s="178" t="s">
        <v>2</v>
      </c>
      <c r="C5" s="178"/>
      <c r="D5" s="10" t="s">
        <v>330</v>
      </c>
      <c r="E5" s="178" t="s">
        <v>3</v>
      </c>
      <c r="F5" s="178"/>
      <c r="G5" s="11" t="s">
        <v>325</v>
      </c>
      <c r="H5" s="12" t="s">
        <v>326</v>
      </c>
      <c r="I5" s="13" t="s">
        <v>327</v>
      </c>
      <c r="J5" s="16" t="s">
        <v>328</v>
      </c>
    </row>
    <row r="6" spans="1:10" ht="12.75" customHeight="1">
      <c r="A6" s="5" t="s">
        <v>4</v>
      </c>
      <c r="B6" s="179" t="s">
        <v>0</v>
      </c>
      <c r="C6" s="179"/>
      <c r="D6" s="6" t="s">
        <v>0</v>
      </c>
      <c r="E6" s="180" t="s">
        <v>5</v>
      </c>
      <c r="F6" s="180"/>
      <c r="G6" s="7">
        <f>G7+G20+G22+G24</f>
        <v>1410434</v>
      </c>
      <c r="H6" s="7">
        <f>H7+H20+H22+H24</f>
        <v>1749456.21</v>
      </c>
      <c r="I6" s="8">
        <f>I7+I20+I22+I24</f>
        <v>1439313.18</v>
      </c>
      <c r="J6" s="9">
        <f>I6/H6</f>
        <v>0.8227203240485796</v>
      </c>
    </row>
    <row r="7" spans="1:10" ht="12" customHeight="1">
      <c r="A7" s="21" t="s">
        <v>0</v>
      </c>
      <c r="B7" s="147" t="s">
        <v>6</v>
      </c>
      <c r="C7" s="147"/>
      <c r="D7" s="22" t="s">
        <v>0</v>
      </c>
      <c r="E7" s="148" t="s">
        <v>7</v>
      </c>
      <c r="F7" s="148"/>
      <c r="G7" s="23">
        <f>SUM(G8:G19)</f>
        <v>650716</v>
      </c>
      <c r="H7" s="23">
        <f>SUM(H8:H19)</f>
        <v>650716</v>
      </c>
      <c r="I7" s="24">
        <f>SUM(I8:I19)</f>
        <v>463068.24000000005</v>
      </c>
      <c r="J7" s="25">
        <f>I7/H7</f>
        <v>0.7116287904400692</v>
      </c>
    </row>
    <row r="8" spans="1:10" ht="12" customHeight="1">
      <c r="A8" s="21" t="s">
        <v>0</v>
      </c>
      <c r="B8" s="138" t="s">
        <v>0</v>
      </c>
      <c r="C8" s="143"/>
      <c r="D8" s="26" t="s">
        <v>8</v>
      </c>
      <c r="E8" s="136" t="s">
        <v>9</v>
      </c>
      <c r="F8" s="154"/>
      <c r="G8" s="27">
        <v>11691</v>
      </c>
      <c r="H8" s="28">
        <v>1691</v>
      </c>
      <c r="I8" s="29">
        <v>1569.02</v>
      </c>
      <c r="J8" s="25">
        <f aca="true" t="shared" si="0" ref="J8:J30">I8/H8</f>
        <v>0.9278651685393259</v>
      </c>
    </row>
    <row r="9" spans="1:10" ht="12" customHeight="1">
      <c r="A9" s="21" t="s">
        <v>0</v>
      </c>
      <c r="B9" s="134" t="s">
        <v>0</v>
      </c>
      <c r="C9" s="140"/>
      <c r="D9" s="30" t="s">
        <v>10</v>
      </c>
      <c r="E9" s="125" t="s">
        <v>11</v>
      </c>
      <c r="F9" s="126"/>
      <c r="G9" s="31">
        <v>234000</v>
      </c>
      <c r="H9" s="32">
        <v>149820</v>
      </c>
      <c r="I9" s="33">
        <v>142207.91</v>
      </c>
      <c r="J9" s="34">
        <f t="shared" si="0"/>
        <v>0.9491917634494728</v>
      </c>
    </row>
    <row r="10" spans="1:10" ht="12" customHeight="1">
      <c r="A10" s="21" t="s">
        <v>0</v>
      </c>
      <c r="B10" s="134" t="s">
        <v>0</v>
      </c>
      <c r="C10" s="140"/>
      <c r="D10" s="30" t="s">
        <v>12</v>
      </c>
      <c r="E10" s="125" t="s">
        <v>13</v>
      </c>
      <c r="F10" s="126"/>
      <c r="G10" s="31">
        <v>15300</v>
      </c>
      <c r="H10" s="32">
        <v>19480</v>
      </c>
      <c r="I10" s="33">
        <v>19471.54</v>
      </c>
      <c r="J10" s="34">
        <f t="shared" si="0"/>
        <v>0.9995657084188913</v>
      </c>
    </row>
    <row r="11" spans="1:10" ht="12" customHeight="1">
      <c r="A11" s="21" t="s">
        <v>0</v>
      </c>
      <c r="B11" s="134" t="s">
        <v>0</v>
      </c>
      <c r="C11" s="140"/>
      <c r="D11" s="30" t="s">
        <v>14</v>
      </c>
      <c r="E11" s="125" t="s">
        <v>15</v>
      </c>
      <c r="F11" s="126"/>
      <c r="G11" s="31">
        <v>45000</v>
      </c>
      <c r="H11" s="32">
        <v>45000</v>
      </c>
      <c r="I11" s="33">
        <v>38217.16</v>
      </c>
      <c r="J11" s="34">
        <f t="shared" si="0"/>
        <v>0.8492702222222223</v>
      </c>
    </row>
    <row r="12" spans="1:10" ht="24" customHeight="1">
      <c r="A12" s="21" t="s">
        <v>0</v>
      </c>
      <c r="B12" s="134" t="s">
        <v>0</v>
      </c>
      <c r="C12" s="140"/>
      <c r="D12" s="30" t="s">
        <v>16</v>
      </c>
      <c r="E12" s="125" t="s">
        <v>17</v>
      </c>
      <c r="F12" s="126"/>
      <c r="G12" s="31">
        <v>6200</v>
      </c>
      <c r="H12" s="32">
        <v>6200</v>
      </c>
      <c r="I12" s="33">
        <v>3998.35</v>
      </c>
      <c r="J12" s="34">
        <f t="shared" si="0"/>
        <v>0.6448951612903225</v>
      </c>
    </row>
    <row r="13" spans="1:10" ht="12" customHeight="1">
      <c r="A13" s="21" t="s">
        <v>0</v>
      </c>
      <c r="B13" s="134" t="s">
        <v>0</v>
      </c>
      <c r="C13" s="140"/>
      <c r="D13" s="30" t="s">
        <v>18</v>
      </c>
      <c r="E13" s="125" t="s">
        <v>19</v>
      </c>
      <c r="F13" s="126"/>
      <c r="G13" s="31">
        <v>61500</v>
      </c>
      <c r="H13" s="32">
        <v>61500</v>
      </c>
      <c r="I13" s="33">
        <v>39367.42</v>
      </c>
      <c r="J13" s="34">
        <f t="shared" si="0"/>
        <v>0.640120650406504</v>
      </c>
    </row>
    <row r="14" spans="1:10" ht="12" customHeight="1">
      <c r="A14" s="21" t="s">
        <v>0</v>
      </c>
      <c r="B14" s="134" t="s">
        <v>0</v>
      </c>
      <c r="C14" s="140"/>
      <c r="D14" s="30" t="s">
        <v>20</v>
      </c>
      <c r="E14" s="125" t="s">
        <v>21</v>
      </c>
      <c r="F14" s="126"/>
      <c r="G14" s="31">
        <v>51250</v>
      </c>
      <c r="H14" s="32">
        <v>51250</v>
      </c>
      <c r="I14" s="33">
        <v>30323.4</v>
      </c>
      <c r="J14" s="34">
        <f t="shared" si="0"/>
        <v>0.5916760975609756</v>
      </c>
    </row>
    <row r="15" spans="1:10" ht="12" customHeight="1">
      <c r="A15" s="21" t="s">
        <v>0</v>
      </c>
      <c r="B15" s="134" t="s">
        <v>0</v>
      </c>
      <c r="C15" s="140"/>
      <c r="D15" s="30" t="s">
        <v>22</v>
      </c>
      <c r="E15" s="125" t="s">
        <v>23</v>
      </c>
      <c r="F15" s="126"/>
      <c r="G15" s="31">
        <v>32298</v>
      </c>
      <c r="H15" s="32">
        <v>152298</v>
      </c>
      <c r="I15" s="33">
        <v>98170.55</v>
      </c>
      <c r="J15" s="34">
        <f t="shared" si="0"/>
        <v>0.6445951358520795</v>
      </c>
    </row>
    <row r="16" spans="1:10" ht="12" customHeight="1">
      <c r="A16" s="21" t="s">
        <v>0</v>
      </c>
      <c r="B16" s="134" t="s">
        <v>0</v>
      </c>
      <c r="C16" s="140"/>
      <c r="D16" s="30" t="s">
        <v>24</v>
      </c>
      <c r="E16" s="125" t="s">
        <v>25</v>
      </c>
      <c r="F16" s="126"/>
      <c r="G16" s="31">
        <v>2050</v>
      </c>
      <c r="H16" s="32">
        <v>2050</v>
      </c>
      <c r="I16" s="33">
        <v>560</v>
      </c>
      <c r="J16" s="34">
        <f t="shared" si="0"/>
        <v>0.2731707317073171</v>
      </c>
    </row>
    <row r="17" spans="1:10" ht="12" customHeight="1">
      <c r="A17" s="21" t="s">
        <v>0</v>
      </c>
      <c r="B17" s="134" t="s">
        <v>0</v>
      </c>
      <c r="C17" s="140"/>
      <c r="D17" s="30" t="s">
        <v>26</v>
      </c>
      <c r="E17" s="125" t="s">
        <v>27</v>
      </c>
      <c r="F17" s="126"/>
      <c r="G17" s="31">
        <v>50927</v>
      </c>
      <c r="H17" s="32">
        <v>140927</v>
      </c>
      <c r="I17" s="33">
        <v>82532.27</v>
      </c>
      <c r="J17" s="34">
        <f t="shared" si="0"/>
        <v>0.5856384511129876</v>
      </c>
    </row>
    <row r="18" spans="1:10" ht="12" customHeight="1">
      <c r="A18" s="21" t="s">
        <v>0</v>
      </c>
      <c r="B18" s="134" t="s">
        <v>0</v>
      </c>
      <c r="C18" s="140"/>
      <c r="D18" s="30" t="s">
        <v>28</v>
      </c>
      <c r="E18" s="125" t="s">
        <v>29</v>
      </c>
      <c r="F18" s="126"/>
      <c r="G18" s="31">
        <v>20500</v>
      </c>
      <c r="H18" s="32">
        <v>20500</v>
      </c>
      <c r="I18" s="33">
        <v>6650.62</v>
      </c>
      <c r="J18" s="34">
        <f t="shared" si="0"/>
        <v>0.32442048780487803</v>
      </c>
    </row>
    <row r="19" spans="1:10" ht="12" customHeight="1">
      <c r="A19" s="21" t="s">
        <v>0</v>
      </c>
      <c r="B19" s="144" t="s">
        <v>0</v>
      </c>
      <c r="C19" s="145"/>
      <c r="D19" s="35" t="s">
        <v>30</v>
      </c>
      <c r="E19" s="127" t="s">
        <v>31</v>
      </c>
      <c r="F19" s="129"/>
      <c r="G19" s="36">
        <v>120000</v>
      </c>
      <c r="H19" s="37">
        <v>0</v>
      </c>
      <c r="I19" s="38">
        <v>0</v>
      </c>
      <c r="J19" s="39">
        <v>0</v>
      </c>
    </row>
    <row r="20" spans="1:10" ht="12" customHeight="1">
      <c r="A20" s="21" t="s">
        <v>0</v>
      </c>
      <c r="B20" s="150" t="s">
        <v>32</v>
      </c>
      <c r="C20" s="150"/>
      <c r="D20" s="40" t="s">
        <v>0</v>
      </c>
      <c r="E20" s="151" t="s">
        <v>33</v>
      </c>
      <c r="F20" s="151"/>
      <c r="G20" s="41">
        <f>G21</f>
        <v>700000</v>
      </c>
      <c r="H20" s="41">
        <f>H21</f>
        <v>110000</v>
      </c>
      <c r="I20" s="42">
        <f>I21</f>
        <v>1880.67</v>
      </c>
      <c r="J20" s="39">
        <f t="shared" si="0"/>
        <v>0.017097</v>
      </c>
    </row>
    <row r="21" spans="1:10" ht="12" customHeight="1">
      <c r="A21" s="43" t="s">
        <v>0</v>
      </c>
      <c r="B21" s="141" t="s">
        <v>0</v>
      </c>
      <c r="C21" s="141"/>
      <c r="D21" s="44" t="s">
        <v>30</v>
      </c>
      <c r="E21" s="142" t="s">
        <v>31</v>
      </c>
      <c r="F21" s="142"/>
      <c r="G21" s="45">
        <v>700000</v>
      </c>
      <c r="H21" s="46">
        <v>110000</v>
      </c>
      <c r="I21" s="47">
        <v>1880.67</v>
      </c>
      <c r="J21" s="48">
        <f t="shared" si="0"/>
        <v>0.017097</v>
      </c>
    </row>
    <row r="22" spans="1:10" ht="12" customHeight="1">
      <c r="A22" s="21" t="s">
        <v>0</v>
      </c>
      <c r="B22" s="149" t="s">
        <v>34</v>
      </c>
      <c r="C22" s="149"/>
      <c r="D22" s="49" t="s">
        <v>0</v>
      </c>
      <c r="E22" s="142" t="s">
        <v>35</v>
      </c>
      <c r="F22" s="142"/>
      <c r="G22" s="45">
        <f>G23</f>
        <v>59718</v>
      </c>
      <c r="H22" s="45">
        <f>H23</f>
        <v>59718</v>
      </c>
      <c r="I22" s="50">
        <f>I23</f>
        <v>45342.06</v>
      </c>
      <c r="J22" s="48">
        <f t="shared" si="0"/>
        <v>0.7592695669647342</v>
      </c>
    </row>
    <row r="23" spans="1:10" ht="39" customHeight="1">
      <c r="A23" s="43" t="s">
        <v>0</v>
      </c>
      <c r="B23" s="141" t="s">
        <v>0</v>
      </c>
      <c r="C23" s="141"/>
      <c r="D23" s="44" t="s">
        <v>36</v>
      </c>
      <c r="E23" s="142" t="s">
        <v>37</v>
      </c>
      <c r="F23" s="142"/>
      <c r="G23" s="45">
        <v>59718</v>
      </c>
      <c r="H23" s="46">
        <v>59718</v>
      </c>
      <c r="I23" s="47">
        <v>45342.06</v>
      </c>
      <c r="J23" s="48">
        <f t="shared" si="0"/>
        <v>0.7592695669647342</v>
      </c>
    </row>
    <row r="24" spans="1:10" ht="12" customHeight="1">
      <c r="A24" s="21" t="s">
        <v>0</v>
      </c>
      <c r="B24" s="147" t="s">
        <v>38</v>
      </c>
      <c r="C24" s="147"/>
      <c r="D24" s="22" t="s">
        <v>0</v>
      </c>
      <c r="E24" s="148" t="s">
        <v>39</v>
      </c>
      <c r="F24" s="148"/>
      <c r="G24" s="23">
        <f>SUM(G25:G30)</f>
        <v>0</v>
      </c>
      <c r="H24" s="51">
        <f>SUM(H25:H30)</f>
        <v>929022.21</v>
      </c>
      <c r="I24" s="52">
        <f>SUM(I25:I30)</f>
        <v>929022.21</v>
      </c>
      <c r="J24" s="48">
        <f t="shared" si="0"/>
        <v>1</v>
      </c>
    </row>
    <row r="25" spans="1:10" ht="12" customHeight="1">
      <c r="A25" s="21" t="s">
        <v>0</v>
      </c>
      <c r="B25" s="138" t="s">
        <v>0</v>
      </c>
      <c r="C25" s="143"/>
      <c r="D25" s="26" t="s">
        <v>10</v>
      </c>
      <c r="E25" s="136" t="s">
        <v>11</v>
      </c>
      <c r="F25" s="154"/>
      <c r="G25" s="27">
        <v>0</v>
      </c>
      <c r="H25" s="53">
        <v>14538.83</v>
      </c>
      <c r="I25" s="33">
        <v>14538.83</v>
      </c>
      <c r="J25" s="34">
        <f t="shared" si="0"/>
        <v>1</v>
      </c>
    </row>
    <row r="26" spans="1:10" ht="12" customHeight="1">
      <c r="A26" s="21" t="s">
        <v>0</v>
      </c>
      <c r="B26" s="134" t="s">
        <v>0</v>
      </c>
      <c r="C26" s="140"/>
      <c r="D26" s="30" t="s">
        <v>14</v>
      </c>
      <c r="E26" s="125" t="s">
        <v>15</v>
      </c>
      <c r="F26" s="126"/>
      <c r="G26" s="31">
        <v>0</v>
      </c>
      <c r="H26" s="54">
        <v>2567.29</v>
      </c>
      <c r="I26" s="33">
        <v>2567.29</v>
      </c>
      <c r="J26" s="34">
        <f t="shared" si="0"/>
        <v>1</v>
      </c>
    </row>
    <row r="27" spans="1:10" ht="27" customHeight="1">
      <c r="A27" s="21"/>
      <c r="B27" s="82"/>
      <c r="C27" s="83"/>
      <c r="D27" s="30">
        <v>4120</v>
      </c>
      <c r="E27" s="125" t="s">
        <v>17</v>
      </c>
      <c r="F27" s="126"/>
      <c r="G27" s="31">
        <v>0</v>
      </c>
      <c r="H27" s="54">
        <v>110</v>
      </c>
      <c r="I27" s="33">
        <v>110</v>
      </c>
      <c r="J27" s="34">
        <f t="shared" si="0"/>
        <v>1</v>
      </c>
    </row>
    <row r="28" spans="1:10" ht="12" customHeight="1">
      <c r="A28" s="21" t="s">
        <v>0</v>
      </c>
      <c r="B28" s="134" t="s">
        <v>0</v>
      </c>
      <c r="C28" s="140"/>
      <c r="D28" s="30" t="s">
        <v>20</v>
      </c>
      <c r="E28" s="125" t="s">
        <v>21</v>
      </c>
      <c r="F28" s="126"/>
      <c r="G28" s="31">
        <v>0</v>
      </c>
      <c r="H28" s="54">
        <v>700</v>
      </c>
      <c r="I28" s="33">
        <v>700</v>
      </c>
      <c r="J28" s="34">
        <f t="shared" si="0"/>
        <v>1</v>
      </c>
    </row>
    <row r="29" spans="1:10" ht="12" customHeight="1">
      <c r="A29" s="21" t="s">
        <v>0</v>
      </c>
      <c r="B29" s="134" t="s">
        <v>0</v>
      </c>
      <c r="C29" s="140"/>
      <c r="D29" s="30" t="s">
        <v>26</v>
      </c>
      <c r="E29" s="125" t="s">
        <v>27</v>
      </c>
      <c r="F29" s="126"/>
      <c r="G29" s="31">
        <v>0</v>
      </c>
      <c r="H29" s="54">
        <v>300</v>
      </c>
      <c r="I29" s="33">
        <v>300</v>
      </c>
      <c r="J29" s="34">
        <f t="shared" si="0"/>
        <v>1</v>
      </c>
    </row>
    <row r="30" spans="1:10" ht="12" customHeight="1">
      <c r="A30" s="21" t="s">
        <v>0</v>
      </c>
      <c r="B30" s="144" t="s">
        <v>0</v>
      </c>
      <c r="C30" s="145"/>
      <c r="D30" s="35" t="s">
        <v>40</v>
      </c>
      <c r="E30" s="127" t="s">
        <v>41</v>
      </c>
      <c r="F30" s="129"/>
      <c r="G30" s="36">
        <v>0</v>
      </c>
      <c r="H30" s="55">
        <v>910806.09</v>
      </c>
      <c r="I30" s="38">
        <v>910806.09</v>
      </c>
      <c r="J30" s="39">
        <f t="shared" si="0"/>
        <v>1</v>
      </c>
    </row>
    <row r="31" spans="1:10" ht="27.75" customHeight="1">
      <c r="A31" s="56" t="s">
        <v>42</v>
      </c>
      <c r="B31" s="155" t="s">
        <v>0</v>
      </c>
      <c r="C31" s="155"/>
      <c r="D31" s="57" t="s">
        <v>0</v>
      </c>
      <c r="E31" s="156" t="s">
        <v>43</v>
      </c>
      <c r="F31" s="156"/>
      <c r="G31" s="58">
        <f>G32</f>
        <v>1410100</v>
      </c>
      <c r="H31" s="58">
        <f>H32</f>
        <v>2137100</v>
      </c>
      <c r="I31" s="59">
        <f>I32</f>
        <v>2104752.55</v>
      </c>
      <c r="J31" s="60">
        <f>I31/H31</f>
        <v>0.9848638575639885</v>
      </c>
    </row>
    <row r="32" spans="1:10" ht="12" customHeight="1">
      <c r="A32" s="21" t="s">
        <v>0</v>
      </c>
      <c r="B32" s="147" t="s">
        <v>44</v>
      </c>
      <c r="C32" s="147"/>
      <c r="D32" s="22" t="s">
        <v>0</v>
      </c>
      <c r="E32" s="148" t="s">
        <v>45</v>
      </c>
      <c r="F32" s="148"/>
      <c r="G32" s="23">
        <f>SUM(G33:G34)</f>
        <v>1410100</v>
      </c>
      <c r="H32" s="23">
        <f>SUM(H33:H34)</f>
        <v>2137100</v>
      </c>
      <c r="I32" s="24">
        <f>SUM(I33:I34)</f>
        <v>2104752.55</v>
      </c>
      <c r="J32" s="25">
        <f>I32/H32</f>
        <v>0.9848638575639885</v>
      </c>
    </row>
    <row r="33" spans="1:10" ht="12" customHeight="1">
      <c r="A33" s="21" t="s">
        <v>0</v>
      </c>
      <c r="B33" s="138" t="s">
        <v>0</v>
      </c>
      <c r="C33" s="143"/>
      <c r="D33" s="26" t="s">
        <v>26</v>
      </c>
      <c r="E33" s="136" t="s">
        <v>27</v>
      </c>
      <c r="F33" s="154"/>
      <c r="G33" s="28">
        <v>400000</v>
      </c>
      <c r="H33" s="28">
        <v>433000</v>
      </c>
      <c r="I33" s="29">
        <v>400752.55</v>
      </c>
      <c r="J33" s="25">
        <f>I33/H33</f>
        <v>0.925525519630485</v>
      </c>
    </row>
    <row r="34" spans="1:10" ht="12" customHeight="1">
      <c r="A34" s="21" t="s">
        <v>0</v>
      </c>
      <c r="B34" s="144" t="s">
        <v>0</v>
      </c>
      <c r="C34" s="145"/>
      <c r="D34" s="35" t="s">
        <v>46</v>
      </c>
      <c r="E34" s="127" t="s">
        <v>47</v>
      </c>
      <c r="F34" s="129"/>
      <c r="G34" s="37">
        <v>1010100</v>
      </c>
      <c r="H34" s="37">
        <v>1704100</v>
      </c>
      <c r="I34" s="38">
        <v>1704000</v>
      </c>
      <c r="J34" s="39">
        <f>I34/H34</f>
        <v>0.9999413179977701</v>
      </c>
    </row>
    <row r="35" spans="1:10" ht="12" customHeight="1">
      <c r="A35" s="56" t="s">
        <v>48</v>
      </c>
      <c r="B35" s="155" t="s">
        <v>0</v>
      </c>
      <c r="C35" s="155"/>
      <c r="D35" s="57" t="s">
        <v>0</v>
      </c>
      <c r="E35" s="156" t="s">
        <v>49</v>
      </c>
      <c r="F35" s="156"/>
      <c r="G35" s="58">
        <f>G36+G38+G40+G42+G48</f>
        <v>10890773</v>
      </c>
      <c r="H35" s="58">
        <f>H36+H38+H40+H42+H48</f>
        <v>12830292.7</v>
      </c>
      <c r="I35" s="58">
        <f>I36+I38+I40+I42+I48</f>
        <v>8432690.76</v>
      </c>
      <c r="J35" s="60">
        <f>I35/H35</f>
        <v>0.657248510004764</v>
      </c>
    </row>
    <row r="36" spans="1:10" ht="12" customHeight="1">
      <c r="A36" s="21" t="s">
        <v>0</v>
      </c>
      <c r="B36" s="149" t="s">
        <v>50</v>
      </c>
      <c r="C36" s="149"/>
      <c r="D36" s="49" t="s">
        <v>0</v>
      </c>
      <c r="E36" s="142" t="s">
        <v>51</v>
      </c>
      <c r="F36" s="142"/>
      <c r="G36" s="45">
        <f>G37</f>
        <v>1653670</v>
      </c>
      <c r="H36" s="45">
        <f>H37</f>
        <v>2246188</v>
      </c>
      <c r="I36" s="61">
        <f>I37</f>
        <v>1860612.85</v>
      </c>
      <c r="J36" s="48">
        <f>I37/H37</f>
        <v>0.8283424406149441</v>
      </c>
    </row>
    <row r="37" spans="1:10" ht="36.75" customHeight="1">
      <c r="A37" s="43" t="s">
        <v>0</v>
      </c>
      <c r="B37" s="141" t="s">
        <v>0</v>
      </c>
      <c r="C37" s="141"/>
      <c r="D37" s="44" t="s">
        <v>52</v>
      </c>
      <c r="E37" s="142" t="s">
        <v>53</v>
      </c>
      <c r="F37" s="142"/>
      <c r="G37" s="45">
        <v>1653670</v>
      </c>
      <c r="H37" s="46">
        <v>2246188</v>
      </c>
      <c r="I37" s="47">
        <v>1860612.85</v>
      </c>
      <c r="J37" s="48">
        <f aca="true" t="shared" si="1" ref="J37:J52">I38/H38</f>
        <v>0.05826315789473684</v>
      </c>
    </row>
    <row r="38" spans="1:10" ht="12" customHeight="1">
      <c r="A38" s="21" t="s">
        <v>0</v>
      </c>
      <c r="B38" s="149" t="s">
        <v>54</v>
      </c>
      <c r="C38" s="149"/>
      <c r="D38" s="49" t="s">
        <v>0</v>
      </c>
      <c r="E38" s="142" t="s">
        <v>55</v>
      </c>
      <c r="F38" s="142"/>
      <c r="G38" s="45">
        <f>G39</f>
        <v>380000</v>
      </c>
      <c r="H38" s="45">
        <f>H39</f>
        <v>380000</v>
      </c>
      <c r="I38" s="61">
        <f>I39</f>
        <v>22140</v>
      </c>
      <c r="J38" s="48">
        <f t="shared" si="1"/>
        <v>0.05826315789473684</v>
      </c>
    </row>
    <row r="39" spans="1:10" ht="12" customHeight="1">
      <c r="A39" s="43" t="s">
        <v>0</v>
      </c>
      <c r="B39" s="141" t="s">
        <v>0</v>
      </c>
      <c r="C39" s="141"/>
      <c r="D39" s="44" t="s">
        <v>30</v>
      </c>
      <c r="E39" s="142" t="s">
        <v>31</v>
      </c>
      <c r="F39" s="142"/>
      <c r="G39" s="45">
        <v>380000</v>
      </c>
      <c r="H39" s="46">
        <v>380000</v>
      </c>
      <c r="I39" s="47">
        <v>22140</v>
      </c>
      <c r="J39" s="48">
        <f t="shared" si="1"/>
        <v>0.9999760799999999</v>
      </c>
    </row>
    <row r="40" spans="1:10" ht="12" customHeight="1">
      <c r="A40" s="21" t="s">
        <v>0</v>
      </c>
      <c r="B40" s="149" t="s">
        <v>56</v>
      </c>
      <c r="C40" s="149"/>
      <c r="D40" s="49" t="s">
        <v>0</v>
      </c>
      <c r="E40" s="142" t="s">
        <v>57</v>
      </c>
      <c r="F40" s="142"/>
      <c r="G40" s="45">
        <f>G41</f>
        <v>351953</v>
      </c>
      <c r="H40" s="45">
        <f>H41</f>
        <v>250000</v>
      </c>
      <c r="I40" s="61">
        <f>I41</f>
        <v>249994.02</v>
      </c>
      <c r="J40" s="48">
        <f t="shared" si="1"/>
        <v>0.9999760799999999</v>
      </c>
    </row>
    <row r="41" spans="1:10" ht="51.75" customHeight="1">
      <c r="A41" s="43" t="s">
        <v>0</v>
      </c>
      <c r="B41" s="141" t="s">
        <v>0</v>
      </c>
      <c r="C41" s="141"/>
      <c r="D41" s="44" t="s">
        <v>58</v>
      </c>
      <c r="E41" s="142" t="s">
        <v>59</v>
      </c>
      <c r="F41" s="142"/>
      <c r="G41" s="45">
        <v>351953</v>
      </c>
      <c r="H41" s="46">
        <v>250000</v>
      </c>
      <c r="I41" s="47">
        <v>249994.02</v>
      </c>
      <c r="J41" s="48">
        <f t="shared" si="1"/>
        <v>0.6333507538333257</v>
      </c>
    </row>
    <row r="42" spans="1:10" ht="12" customHeight="1">
      <c r="A42" s="21" t="s">
        <v>0</v>
      </c>
      <c r="B42" s="147" t="s">
        <v>60</v>
      </c>
      <c r="C42" s="147"/>
      <c r="D42" s="22" t="s">
        <v>0</v>
      </c>
      <c r="E42" s="148" t="s">
        <v>61</v>
      </c>
      <c r="F42" s="148"/>
      <c r="G42" s="23">
        <f>SUM(G43:G47)</f>
        <v>8475450</v>
      </c>
      <c r="H42" s="23">
        <f>SUM(H43:H47)</f>
        <v>9900404.7</v>
      </c>
      <c r="I42" s="62">
        <f>SUM(I43:I47)</f>
        <v>6270428.78</v>
      </c>
      <c r="J42" s="25">
        <f t="shared" si="1"/>
        <v>0.7541747603833865</v>
      </c>
    </row>
    <row r="43" spans="1:10" ht="12" customHeight="1">
      <c r="A43" s="21" t="s">
        <v>0</v>
      </c>
      <c r="B43" s="138" t="s">
        <v>0</v>
      </c>
      <c r="C43" s="143"/>
      <c r="D43" s="26" t="s">
        <v>20</v>
      </c>
      <c r="E43" s="136" t="s">
        <v>21</v>
      </c>
      <c r="F43" s="154"/>
      <c r="G43" s="27">
        <v>219700</v>
      </c>
      <c r="H43" s="28">
        <v>125200</v>
      </c>
      <c r="I43" s="29">
        <v>94422.68</v>
      </c>
      <c r="J43" s="25">
        <f t="shared" si="1"/>
        <v>0.8879426380803634</v>
      </c>
    </row>
    <row r="44" spans="1:10" ht="12" customHeight="1">
      <c r="A44" s="21" t="s">
        <v>0</v>
      </c>
      <c r="B44" s="134" t="s">
        <v>0</v>
      </c>
      <c r="C44" s="140"/>
      <c r="D44" s="30" t="s">
        <v>22</v>
      </c>
      <c r="E44" s="125" t="s">
        <v>23</v>
      </c>
      <c r="F44" s="126"/>
      <c r="G44" s="32">
        <v>271750</v>
      </c>
      <c r="H44" s="32">
        <v>352150</v>
      </c>
      <c r="I44" s="33">
        <v>312689</v>
      </c>
      <c r="J44" s="34">
        <f t="shared" si="1"/>
        <v>0.8902747765490078</v>
      </c>
    </row>
    <row r="45" spans="1:10" ht="12" customHeight="1">
      <c r="A45" s="21" t="s">
        <v>0</v>
      </c>
      <c r="B45" s="134" t="s">
        <v>0</v>
      </c>
      <c r="C45" s="140"/>
      <c r="D45" s="30" t="s">
        <v>26</v>
      </c>
      <c r="E45" s="125" t="s">
        <v>27</v>
      </c>
      <c r="F45" s="126"/>
      <c r="G45" s="32">
        <v>400000</v>
      </c>
      <c r="H45" s="32">
        <v>660100</v>
      </c>
      <c r="I45" s="33">
        <v>587670.38</v>
      </c>
      <c r="J45" s="34">
        <f t="shared" si="1"/>
        <v>0.8398192857142857</v>
      </c>
    </row>
    <row r="46" spans="1:10" ht="12" customHeight="1">
      <c r="A46" s="21" t="s">
        <v>0</v>
      </c>
      <c r="B46" s="134" t="s">
        <v>0</v>
      </c>
      <c r="C46" s="140"/>
      <c r="D46" s="30" t="s">
        <v>40</v>
      </c>
      <c r="E46" s="125" t="s">
        <v>41</v>
      </c>
      <c r="F46" s="126"/>
      <c r="G46" s="32">
        <v>70000</v>
      </c>
      <c r="H46" s="32">
        <v>70000</v>
      </c>
      <c r="I46" s="33">
        <v>58787.35</v>
      </c>
      <c r="J46" s="34">
        <f t="shared" si="1"/>
        <v>0.6001249920237133</v>
      </c>
    </row>
    <row r="47" spans="1:10" ht="12" customHeight="1">
      <c r="A47" s="21" t="s">
        <v>0</v>
      </c>
      <c r="B47" s="144" t="s">
        <v>0</v>
      </c>
      <c r="C47" s="145"/>
      <c r="D47" s="35" t="s">
        <v>30</v>
      </c>
      <c r="E47" s="127" t="s">
        <v>31</v>
      </c>
      <c r="F47" s="129"/>
      <c r="G47" s="36">
        <v>7514000</v>
      </c>
      <c r="H47" s="37">
        <v>8692954.7</v>
      </c>
      <c r="I47" s="38">
        <v>5216859.37</v>
      </c>
      <c r="J47" s="39">
        <f t="shared" si="1"/>
        <v>0.5496296089385475</v>
      </c>
    </row>
    <row r="48" spans="1:10" ht="12" customHeight="1">
      <c r="A48" s="21" t="s">
        <v>0</v>
      </c>
      <c r="B48" s="157" t="s">
        <v>62</v>
      </c>
      <c r="C48" s="157"/>
      <c r="D48" s="63" t="s">
        <v>0</v>
      </c>
      <c r="E48" s="158" t="s">
        <v>39</v>
      </c>
      <c r="F48" s="158"/>
      <c r="G48" s="64">
        <f>SUM(G49:G52)</f>
        <v>29700</v>
      </c>
      <c r="H48" s="64">
        <f>SUM(H49:H52)</f>
        <v>53700</v>
      </c>
      <c r="I48" s="65">
        <f>SUM(I49:I52)</f>
        <v>29515.11</v>
      </c>
      <c r="J48" s="34">
        <f>I48/H48</f>
        <v>0.5496296089385475</v>
      </c>
    </row>
    <row r="49" spans="1:10" ht="12" customHeight="1">
      <c r="A49" s="21" t="s">
        <v>0</v>
      </c>
      <c r="B49" s="138" t="s">
        <v>0</v>
      </c>
      <c r="C49" s="143"/>
      <c r="D49" s="26" t="s">
        <v>18</v>
      </c>
      <c r="E49" s="136" t="s">
        <v>19</v>
      </c>
      <c r="F49" s="154"/>
      <c r="G49" s="28">
        <v>700</v>
      </c>
      <c r="H49" s="28">
        <v>700</v>
      </c>
      <c r="I49" s="29">
        <v>700</v>
      </c>
      <c r="J49" s="25">
        <f t="shared" si="1"/>
        <v>0.5435690909090909</v>
      </c>
    </row>
    <row r="50" spans="1:10" ht="12" customHeight="1">
      <c r="A50" s="21" t="s">
        <v>0</v>
      </c>
      <c r="B50" s="134" t="s">
        <v>0</v>
      </c>
      <c r="C50" s="140"/>
      <c r="D50" s="30" t="s">
        <v>20</v>
      </c>
      <c r="E50" s="125" t="s">
        <v>21</v>
      </c>
      <c r="F50" s="126"/>
      <c r="G50" s="32">
        <v>20000</v>
      </c>
      <c r="H50" s="32">
        <v>44000</v>
      </c>
      <c r="I50" s="33">
        <v>23917.04</v>
      </c>
      <c r="J50" s="34">
        <f t="shared" si="1"/>
        <v>0.695</v>
      </c>
    </row>
    <row r="51" spans="1:10" ht="12" customHeight="1">
      <c r="A51" s="21" t="s">
        <v>0</v>
      </c>
      <c r="B51" s="134" t="s">
        <v>0</v>
      </c>
      <c r="C51" s="140"/>
      <c r="D51" s="30" t="s">
        <v>22</v>
      </c>
      <c r="E51" s="125" t="s">
        <v>23</v>
      </c>
      <c r="F51" s="126"/>
      <c r="G51" s="32">
        <v>4000</v>
      </c>
      <c r="H51" s="32">
        <v>4000</v>
      </c>
      <c r="I51" s="33">
        <v>2780</v>
      </c>
      <c r="J51" s="34">
        <f t="shared" si="1"/>
        <v>0.42361400000000005</v>
      </c>
    </row>
    <row r="52" spans="1:10" ht="12" customHeight="1">
      <c r="A52" s="21" t="s">
        <v>0</v>
      </c>
      <c r="B52" s="144" t="s">
        <v>0</v>
      </c>
      <c r="C52" s="145"/>
      <c r="D52" s="35" t="s">
        <v>26</v>
      </c>
      <c r="E52" s="127" t="s">
        <v>27</v>
      </c>
      <c r="F52" s="129"/>
      <c r="G52" s="37">
        <v>5000</v>
      </c>
      <c r="H52" s="37">
        <v>5000</v>
      </c>
      <c r="I52" s="38">
        <v>2118.07</v>
      </c>
      <c r="J52" s="39">
        <f t="shared" si="1"/>
        <v>0.7180543687334825</v>
      </c>
    </row>
    <row r="53" spans="1:10" ht="12" customHeight="1">
      <c r="A53" s="56" t="s">
        <v>63</v>
      </c>
      <c r="B53" s="155" t="s">
        <v>0</v>
      </c>
      <c r="C53" s="155"/>
      <c r="D53" s="57" t="s">
        <v>0</v>
      </c>
      <c r="E53" s="156" t="s">
        <v>64</v>
      </c>
      <c r="F53" s="156"/>
      <c r="G53" s="58">
        <f>G54+G67</f>
        <v>3656005</v>
      </c>
      <c r="H53" s="58">
        <f>H54+H67</f>
        <v>2836005</v>
      </c>
      <c r="I53" s="66">
        <f>I54+I67</f>
        <v>2036405.78</v>
      </c>
      <c r="J53" s="60">
        <f>I53/H53</f>
        <v>0.7180543687334825</v>
      </c>
    </row>
    <row r="54" spans="1:10" ht="12" customHeight="1">
      <c r="A54" s="21" t="s">
        <v>0</v>
      </c>
      <c r="B54" s="147" t="s">
        <v>65</v>
      </c>
      <c r="C54" s="147"/>
      <c r="D54" s="22" t="s">
        <v>0</v>
      </c>
      <c r="E54" s="148" t="s">
        <v>66</v>
      </c>
      <c r="F54" s="148"/>
      <c r="G54" s="23">
        <f>SUM(G55:G66)</f>
        <v>2946000</v>
      </c>
      <c r="H54" s="23">
        <f>SUM(H55:H66)</f>
        <v>2126000</v>
      </c>
      <c r="I54" s="62">
        <f>SUM(I55:I66)</f>
        <v>1793494.22</v>
      </c>
      <c r="J54" s="25">
        <f>I54/H54</f>
        <v>0.8436002916274694</v>
      </c>
    </row>
    <row r="55" spans="1:10" ht="12" customHeight="1">
      <c r="A55" s="21" t="s">
        <v>0</v>
      </c>
      <c r="B55" s="138" t="s">
        <v>0</v>
      </c>
      <c r="C55" s="143"/>
      <c r="D55" s="26" t="s">
        <v>18</v>
      </c>
      <c r="E55" s="136" t="s">
        <v>19</v>
      </c>
      <c r="F55" s="154"/>
      <c r="G55" s="27">
        <v>0</v>
      </c>
      <c r="H55" s="28">
        <v>1000</v>
      </c>
      <c r="I55" s="29">
        <v>1000</v>
      </c>
      <c r="J55" s="25">
        <f aca="true" t="shared" si="2" ref="J55:J75">I55/H55</f>
        <v>1</v>
      </c>
    </row>
    <row r="56" spans="1:10" ht="12" customHeight="1">
      <c r="A56" s="21" t="s">
        <v>0</v>
      </c>
      <c r="B56" s="134" t="s">
        <v>0</v>
      </c>
      <c r="C56" s="140"/>
      <c r="D56" s="30" t="s">
        <v>20</v>
      </c>
      <c r="E56" s="125" t="s">
        <v>21</v>
      </c>
      <c r="F56" s="126"/>
      <c r="G56" s="32">
        <v>10000</v>
      </c>
      <c r="H56" s="32">
        <v>10000</v>
      </c>
      <c r="I56" s="33">
        <v>6471.45</v>
      </c>
      <c r="J56" s="34">
        <f t="shared" si="2"/>
        <v>0.647145</v>
      </c>
    </row>
    <row r="57" spans="1:10" ht="12" customHeight="1">
      <c r="A57" s="21" t="s">
        <v>0</v>
      </c>
      <c r="B57" s="134" t="s">
        <v>0</v>
      </c>
      <c r="C57" s="140"/>
      <c r="D57" s="30" t="s">
        <v>67</v>
      </c>
      <c r="E57" s="125" t="s">
        <v>68</v>
      </c>
      <c r="F57" s="126"/>
      <c r="G57" s="32">
        <v>200000</v>
      </c>
      <c r="H57" s="32">
        <v>113970</v>
      </c>
      <c r="I57" s="33">
        <v>51120.78</v>
      </c>
      <c r="J57" s="34">
        <f t="shared" si="2"/>
        <v>0.44854593314030006</v>
      </c>
    </row>
    <row r="58" spans="1:10" ht="12" customHeight="1">
      <c r="A58" s="21" t="s">
        <v>0</v>
      </c>
      <c r="B58" s="134" t="s">
        <v>0</v>
      </c>
      <c r="C58" s="140"/>
      <c r="D58" s="30" t="s">
        <v>22</v>
      </c>
      <c r="E58" s="125" t="s">
        <v>23</v>
      </c>
      <c r="F58" s="126"/>
      <c r="G58" s="32">
        <v>550000</v>
      </c>
      <c r="H58" s="32">
        <v>550000</v>
      </c>
      <c r="I58" s="33">
        <v>445249.79</v>
      </c>
      <c r="J58" s="34">
        <f t="shared" si="2"/>
        <v>0.8095450727272727</v>
      </c>
    </row>
    <row r="59" spans="1:10" ht="12" customHeight="1">
      <c r="A59" s="21" t="s">
        <v>0</v>
      </c>
      <c r="B59" s="134" t="s">
        <v>0</v>
      </c>
      <c r="C59" s="140"/>
      <c r="D59" s="30" t="s">
        <v>26</v>
      </c>
      <c r="E59" s="125" t="s">
        <v>27</v>
      </c>
      <c r="F59" s="126"/>
      <c r="G59" s="31">
        <v>200000</v>
      </c>
      <c r="H59" s="32">
        <v>241000</v>
      </c>
      <c r="I59" s="33">
        <v>237026.81</v>
      </c>
      <c r="J59" s="34">
        <f t="shared" si="2"/>
        <v>0.983513734439834</v>
      </c>
    </row>
    <row r="60" spans="1:10" ht="25.5" customHeight="1">
      <c r="A60" s="21" t="s">
        <v>0</v>
      </c>
      <c r="B60" s="134" t="s">
        <v>0</v>
      </c>
      <c r="C60" s="140"/>
      <c r="D60" s="30" t="s">
        <v>69</v>
      </c>
      <c r="E60" s="125" t="s">
        <v>70</v>
      </c>
      <c r="F60" s="126"/>
      <c r="G60" s="32">
        <v>2000</v>
      </c>
      <c r="H60" s="32">
        <v>2000</v>
      </c>
      <c r="I60" s="33">
        <v>0</v>
      </c>
      <c r="J60" s="34">
        <f t="shared" si="2"/>
        <v>0</v>
      </c>
    </row>
    <row r="61" spans="1:10" ht="29.25" customHeight="1">
      <c r="A61" s="21" t="s">
        <v>0</v>
      </c>
      <c r="B61" s="134" t="s">
        <v>0</v>
      </c>
      <c r="C61" s="140"/>
      <c r="D61" s="30" t="s">
        <v>71</v>
      </c>
      <c r="E61" s="125" t="s">
        <v>72</v>
      </c>
      <c r="F61" s="126"/>
      <c r="G61" s="32">
        <v>190000</v>
      </c>
      <c r="H61" s="32">
        <v>230000</v>
      </c>
      <c r="I61" s="33">
        <v>222111.24</v>
      </c>
      <c r="J61" s="34">
        <f t="shared" si="2"/>
        <v>0.9657010434782608</v>
      </c>
    </row>
    <row r="62" spans="1:10" ht="27.75" customHeight="1">
      <c r="A62" s="21" t="s">
        <v>0</v>
      </c>
      <c r="B62" s="134" t="s">
        <v>0</v>
      </c>
      <c r="C62" s="140"/>
      <c r="D62" s="30" t="s">
        <v>73</v>
      </c>
      <c r="E62" s="125" t="s">
        <v>74</v>
      </c>
      <c r="F62" s="126"/>
      <c r="G62" s="32">
        <v>10000</v>
      </c>
      <c r="H62" s="32">
        <v>14030</v>
      </c>
      <c r="I62" s="33">
        <v>13187.68</v>
      </c>
      <c r="J62" s="34">
        <f t="shared" si="2"/>
        <v>0.9399629365645047</v>
      </c>
    </row>
    <row r="63" spans="1:10" ht="27" customHeight="1">
      <c r="A63" s="21" t="s">
        <v>0</v>
      </c>
      <c r="B63" s="134" t="s">
        <v>0</v>
      </c>
      <c r="C63" s="140"/>
      <c r="D63" s="30" t="s">
        <v>75</v>
      </c>
      <c r="E63" s="125" t="s">
        <v>76</v>
      </c>
      <c r="F63" s="126"/>
      <c r="G63" s="32">
        <v>4000</v>
      </c>
      <c r="H63" s="32">
        <v>4000</v>
      </c>
      <c r="I63" s="33">
        <v>648.03</v>
      </c>
      <c r="J63" s="34">
        <f t="shared" si="2"/>
        <v>0.1620075</v>
      </c>
    </row>
    <row r="64" spans="1:10" ht="12" customHeight="1">
      <c r="A64" s="21" t="s">
        <v>0</v>
      </c>
      <c r="B64" s="134" t="s">
        <v>0</v>
      </c>
      <c r="C64" s="140"/>
      <c r="D64" s="30" t="s">
        <v>30</v>
      </c>
      <c r="E64" s="125" t="s">
        <v>31</v>
      </c>
      <c r="F64" s="126"/>
      <c r="G64" s="32">
        <v>1000000</v>
      </c>
      <c r="H64" s="32">
        <v>91000</v>
      </c>
      <c r="I64" s="33">
        <v>77723.7</v>
      </c>
      <c r="J64" s="34">
        <f t="shared" si="2"/>
        <v>0.8541065934065933</v>
      </c>
    </row>
    <row r="65" spans="1:10" ht="12" customHeight="1">
      <c r="A65" s="21" t="s">
        <v>0</v>
      </c>
      <c r="B65" s="134" t="s">
        <v>0</v>
      </c>
      <c r="C65" s="140"/>
      <c r="D65" s="30" t="s">
        <v>77</v>
      </c>
      <c r="E65" s="125" t="s">
        <v>31</v>
      </c>
      <c r="F65" s="126"/>
      <c r="G65" s="32">
        <v>565253</v>
      </c>
      <c r="H65" s="32">
        <v>565253</v>
      </c>
      <c r="I65" s="33">
        <v>435241.4</v>
      </c>
      <c r="J65" s="34">
        <f t="shared" si="2"/>
        <v>0.7699939673031369</v>
      </c>
    </row>
    <row r="66" spans="1:10" ht="12" customHeight="1">
      <c r="A66" s="21" t="s">
        <v>0</v>
      </c>
      <c r="B66" s="144" t="s">
        <v>0</v>
      </c>
      <c r="C66" s="145"/>
      <c r="D66" s="35" t="s">
        <v>78</v>
      </c>
      <c r="E66" s="127" t="s">
        <v>31</v>
      </c>
      <c r="F66" s="129"/>
      <c r="G66" s="37">
        <v>214747</v>
      </c>
      <c r="H66" s="37">
        <v>303747</v>
      </c>
      <c r="I66" s="38">
        <v>303713.34</v>
      </c>
      <c r="J66" s="39">
        <f t="shared" si="2"/>
        <v>0.9998891840907072</v>
      </c>
    </row>
    <row r="67" spans="1:10" ht="12" customHeight="1">
      <c r="A67" s="21" t="s">
        <v>0</v>
      </c>
      <c r="B67" s="157" t="s">
        <v>79</v>
      </c>
      <c r="C67" s="157"/>
      <c r="D67" s="63" t="s">
        <v>0</v>
      </c>
      <c r="E67" s="158" t="s">
        <v>80</v>
      </c>
      <c r="F67" s="158"/>
      <c r="G67" s="64">
        <f>SUM(G68:G75)</f>
        <v>710005</v>
      </c>
      <c r="H67" s="64">
        <f>SUM(H68:H75)</f>
        <v>710005</v>
      </c>
      <c r="I67" s="65">
        <f>SUM(I68:I75)</f>
        <v>242911.56</v>
      </c>
      <c r="J67" s="34">
        <f t="shared" si="2"/>
        <v>0.34212654840458867</v>
      </c>
    </row>
    <row r="68" spans="1:10" ht="12" customHeight="1">
      <c r="A68" s="21" t="s">
        <v>0</v>
      </c>
      <c r="B68" s="138" t="s">
        <v>0</v>
      </c>
      <c r="C68" s="143"/>
      <c r="D68" s="26" t="s">
        <v>26</v>
      </c>
      <c r="E68" s="136" t="s">
        <v>27</v>
      </c>
      <c r="F68" s="154"/>
      <c r="G68" s="27">
        <v>50000</v>
      </c>
      <c r="H68" s="28">
        <v>174000</v>
      </c>
      <c r="I68" s="29">
        <v>126661.75</v>
      </c>
      <c r="J68" s="25">
        <f t="shared" si="2"/>
        <v>0.727941091954023</v>
      </c>
    </row>
    <row r="69" spans="1:10" ht="30" customHeight="1">
      <c r="A69" s="21" t="s">
        <v>0</v>
      </c>
      <c r="B69" s="134" t="s">
        <v>0</v>
      </c>
      <c r="C69" s="140"/>
      <c r="D69" s="30" t="s">
        <v>69</v>
      </c>
      <c r="E69" s="125" t="s">
        <v>70</v>
      </c>
      <c r="F69" s="126"/>
      <c r="G69" s="31">
        <v>5000</v>
      </c>
      <c r="H69" s="32">
        <v>0</v>
      </c>
      <c r="I69" s="33">
        <v>0</v>
      </c>
      <c r="J69" s="34">
        <v>0</v>
      </c>
    </row>
    <row r="70" spans="1:10" ht="12" customHeight="1">
      <c r="A70" s="21" t="s">
        <v>0</v>
      </c>
      <c r="B70" s="134" t="s">
        <v>0</v>
      </c>
      <c r="C70" s="140"/>
      <c r="D70" s="30" t="s">
        <v>40</v>
      </c>
      <c r="E70" s="125" t="s">
        <v>41</v>
      </c>
      <c r="F70" s="126"/>
      <c r="G70" s="31">
        <v>70000</v>
      </c>
      <c r="H70" s="32">
        <v>85000</v>
      </c>
      <c r="I70" s="33">
        <v>55611.76</v>
      </c>
      <c r="J70" s="34">
        <f t="shared" si="2"/>
        <v>0.6542560000000001</v>
      </c>
    </row>
    <row r="71" spans="1:10" ht="29.25" customHeight="1">
      <c r="A71" s="21" t="s">
        <v>0</v>
      </c>
      <c r="B71" s="134" t="s">
        <v>0</v>
      </c>
      <c r="C71" s="140"/>
      <c r="D71" s="30" t="s">
        <v>81</v>
      </c>
      <c r="E71" s="125" t="s">
        <v>82</v>
      </c>
      <c r="F71" s="126"/>
      <c r="G71" s="31">
        <v>5</v>
      </c>
      <c r="H71" s="32">
        <v>5</v>
      </c>
      <c r="I71" s="33">
        <v>5</v>
      </c>
      <c r="J71" s="34">
        <f t="shared" si="2"/>
        <v>1</v>
      </c>
    </row>
    <row r="72" spans="1:10" ht="29.25" customHeight="1">
      <c r="A72" s="21" t="s">
        <v>0</v>
      </c>
      <c r="B72" s="134" t="s">
        <v>0</v>
      </c>
      <c r="C72" s="140"/>
      <c r="D72" s="30" t="s">
        <v>83</v>
      </c>
      <c r="E72" s="125" t="s">
        <v>84</v>
      </c>
      <c r="F72" s="126"/>
      <c r="G72" s="32">
        <v>50000</v>
      </c>
      <c r="H72" s="32">
        <v>50000</v>
      </c>
      <c r="I72" s="33">
        <v>46253.05</v>
      </c>
      <c r="J72" s="34">
        <f t="shared" si="2"/>
        <v>0.925061</v>
      </c>
    </row>
    <row r="73" spans="1:10" ht="26.25" customHeight="1">
      <c r="A73" s="21" t="s">
        <v>0</v>
      </c>
      <c r="B73" s="134" t="s">
        <v>0</v>
      </c>
      <c r="C73" s="140"/>
      <c r="D73" s="30" t="s">
        <v>73</v>
      </c>
      <c r="E73" s="125" t="s">
        <v>74</v>
      </c>
      <c r="F73" s="126"/>
      <c r="G73" s="32">
        <v>25000</v>
      </c>
      <c r="H73" s="32">
        <v>1000</v>
      </c>
      <c r="I73" s="33">
        <v>0</v>
      </c>
      <c r="J73" s="34">
        <f t="shared" si="2"/>
        <v>0</v>
      </c>
    </row>
    <row r="74" spans="1:10" ht="29.25" customHeight="1">
      <c r="A74" s="21" t="s">
        <v>0</v>
      </c>
      <c r="B74" s="134" t="s">
        <v>0</v>
      </c>
      <c r="C74" s="140"/>
      <c r="D74" s="30" t="s">
        <v>75</v>
      </c>
      <c r="E74" s="125" t="s">
        <v>76</v>
      </c>
      <c r="F74" s="126"/>
      <c r="G74" s="31">
        <v>10000</v>
      </c>
      <c r="H74" s="32">
        <v>10000</v>
      </c>
      <c r="I74" s="33">
        <v>100</v>
      </c>
      <c r="J74" s="34">
        <f t="shared" si="2"/>
        <v>0.01</v>
      </c>
    </row>
    <row r="75" spans="1:10" ht="27.75" customHeight="1">
      <c r="A75" s="21" t="s">
        <v>0</v>
      </c>
      <c r="B75" s="144" t="s">
        <v>0</v>
      </c>
      <c r="C75" s="145"/>
      <c r="D75" s="35" t="s">
        <v>85</v>
      </c>
      <c r="E75" s="127" t="s">
        <v>86</v>
      </c>
      <c r="F75" s="129"/>
      <c r="G75" s="36">
        <v>500000</v>
      </c>
      <c r="H75" s="37">
        <v>390000</v>
      </c>
      <c r="I75" s="38">
        <v>14280</v>
      </c>
      <c r="J75" s="39">
        <f t="shared" si="2"/>
        <v>0.03661538461538461</v>
      </c>
    </row>
    <row r="76" spans="1:10" ht="16.5" customHeight="1">
      <c r="A76" s="56" t="s">
        <v>87</v>
      </c>
      <c r="B76" s="155" t="s">
        <v>0</v>
      </c>
      <c r="C76" s="155"/>
      <c r="D76" s="57" t="s">
        <v>0</v>
      </c>
      <c r="E76" s="156" t="s">
        <v>88</v>
      </c>
      <c r="F76" s="156"/>
      <c r="G76" s="58">
        <f>G77+G83</f>
        <v>211050</v>
      </c>
      <c r="H76" s="58">
        <f>H77+H83</f>
        <v>211050</v>
      </c>
      <c r="I76" s="66">
        <f>I77+I83</f>
        <v>135249.63</v>
      </c>
      <c r="J76" s="60">
        <f>I76/H76</f>
        <v>0.6408416488983654</v>
      </c>
    </row>
    <row r="77" spans="1:10" ht="12" customHeight="1">
      <c r="A77" s="21" t="s">
        <v>0</v>
      </c>
      <c r="B77" s="147" t="s">
        <v>89</v>
      </c>
      <c r="C77" s="147"/>
      <c r="D77" s="22" t="s">
        <v>0</v>
      </c>
      <c r="E77" s="148" t="s">
        <v>90</v>
      </c>
      <c r="F77" s="148"/>
      <c r="G77" s="23">
        <f>SUM(G78:G82)</f>
        <v>210250</v>
      </c>
      <c r="H77" s="23">
        <f>SUM(H78:H82)</f>
        <v>210250</v>
      </c>
      <c r="I77" s="62">
        <f>SUM(I78:I82)</f>
        <v>134449.63</v>
      </c>
      <c r="J77" s="25">
        <f aca="true" t="shared" si="3" ref="J77:J84">I77/H77</f>
        <v>0.6394750535077289</v>
      </c>
    </row>
    <row r="78" spans="1:10" ht="12" customHeight="1">
      <c r="A78" s="21" t="s">
        <v>0</v>
      </c>
      <c r="B78" s="138" t="s">
        <v>0</v>
      </c>
      <c r="C78" s="143"/>
      <c r="D78" s="26" t="s">
        <v>14</v>
      </c>
      <c r="E78" s="136" t="s">
        <v>15</v>
      </c>
      <c r="F78" s="154"/>
      <c r="G78" s="28">
        <v>200</v>
      </c>
      <c r="H78" s="28">
        <v>200</v>
      </c>
      <c r="I78" s="29">
        <v>0</v>
      </c>
      <c r="J78" s="25">
        <f t="shared" si="3"/>
        <v>0</v>
      </c>
    </row>
    <row r="79" spans="1:10" ht="27" customHeight="1">
      <c r="A79" s="21" t="s">
        <v>0</v>
      </c>
      <c r="B79" s="134" t="s">
        <v>0</v>
      </c>
      <c r="C79" s="140"/>
      <c r="D79" s="30" t="s">
        <v>16</v>
      </c>
      <c r="E79" s="125" t="s">
        <v>17</v>
      </c>
      <c r="F79" s="126"/>
      <c r="G79" s="32">
        <v>50</v>
      </c>
      <c r="H79" s="32">
        <v>50</v>
      </c>
      <c r="I79" s="33">
        <v>0</v>
      </c>
      <c r="J79" s="34">
        <f t="shared" si="3"/>
        <v>0</v>
      </c>
    </row>
    <row r="80" spans="1:10" ht="12" customHeight="1">
      <c r="A80" s="21" t="s">
        <v>0</v>
      </c>
      <c r="B80" s="134" t="s">
        <v>0</v>
      </c>
      <c r="C80" s="140"/>
      <c r="D80" s="30" t="s">
        <v>18</v>
      </c>
      <c r="E80" s="125" t="s">
        <v>19</v>
      </c>
      <c r="F80" s="126"/>
      <c r="G80" s="32">
        <v>30000</v>
      </c>
      <c r="H80" s="32">
        <v>90000</v>
      </c>
      <c r="I80" s="33">
        <v>84923.13</v>
      </c>
      <c r="J80" s="34">
        <f t="shared" si="3"/>
        <v>0.9435903333333334</v>
      </c>
    </row>
    <row r="81" spans="1:10" ht="12" customHeight="1">
      <c r="A81" s="21" t="s">
        <v>0</v>
      </c>
      <c r="B81" s="134" t="s">
        <v>0</v>
      </c>
      <c r="C81" s="140"/>
      <c r="D81" s="30" t="s">
        <v>26</v>
      </c>
      <c r="E81" s="125" t="s">
        <v>27</v>
      </c>
      <c r="F81" s="126"/>
      <c r="G81" s="32">
        <v>170000</v>
      </c>
      <c r="H81" s="32">
        <v>110000</v>
      </c>
      <c r="I81" s="33">
        <v>49526.5</v>
      </c>
      <c r="J81" s="34">
        <f t="shared" si="3"/>
        <v>0.4502409090909091</v>
      </c>
    </row>
    <row r="82" spans="1:10" ht="26.25" customHeight="1">
      <c r="A82" s="21" t="s">
        <v>0</v>
      </c>
      <c r="B82" s="144" t="s">
        <v>0</v>
      </c>
      <c r="C82" s="145"/>
      <c r="D82" s="35" t="s">
        <v>69</v>
      </c>
      <c r="E82" s="127" t="s">
        <v>70</v>
      </c>
      <c r="F82" s="129"/>
      <c r="G82" s="37">
        <v>10000</v>
      </c>
      <c r="H82" s="37">
        <v>10000</v>
      </c>
      <c r="I82" s="38">
        <v>0</v>
      </c>
      <c r="J82" s="39">
        <f t="shared" si="3"/>
        <v>0</v>
      </c>
    </row>
    <row r="83" spans="1:10" ht="12" customHeight="1">
      <c r="A83" s="21" t="s">
        <v>0</v>
      </c>
      <c r="B83" s="150" t="s">
        <v>91</v>
      </c>
      <c r="C83" s="150"/>
      <c r="D83" s="40" t="s">
        <v>0</v>
      </c>
      <c r="E83" s="151" t="s">
        <v>92</v>
      </c>
      <c r="F83" s="151"/>
      <c r="G83" s="41">
        <f>G84</f>
        <v>800</v>
      </c>
      <c r="H83" s="41">
        <f>H84</f>
        <v>800</v>
      </c>
      <c r="I83" s="67">
        <f>I84</f>
        <v>800</v>
      </c>
      <c r="J83" s="39">
        <f t="shared" si="3"/>
        <v>1</v>
      </c>
    </row>
    <row r="84" spans="1:10" ht="12" customHeight="1">
      <c r="A84" s="43" t="s">
        <v>0</v>
      </c>
      <c r="B84" s="141" t="s">
        <v>0</v>
      </c>
      <c r="C84" s="141"/>
      <c r="D84" s="44" t="s">
        <v>18</v>
      </c>
      <c r="E84" s="142" t="s">
        <v>19</v>
      </c>
      <c r="F84" s="142"/>
      <c r="G84" s="45">
        <v>800</v>
      </c>
      <c r="H84" s="46">
        <v>800</v>
      </c>
      <c r="I84" s="52">
        <v>800</v>
      </c>
      <c r="J84" s="48">
        <f t="shared" si="3"/>
        <v>1</v>
      </c>
    </row>
    <row r="85" spans="1:10" ht="12" customHeight="1">
      <c r="A85" s="56" t="s">
        <v>93</v>
      </c>
      <c r="B85" s="152" t="s">
        <v>0</v>
      </c>
      <c r="C85" s="152"/>
      <c r="D85" s="68" t="s">
        <v>0</v>
      </c>
      <c r="E85" s="153" t="s">
        <v>94</v>
      </c>
      <c r="F85" s="153"/>
      <c r="G85" s="69">
        <f>G86+G91+G101+G124+G134+G142+G158+G121</f>
        <v>9924772.79</v>
      </c>
      <c r="H85" s="69">
        <f>H86+H91+H101+H124+H134+H142+H158+H121</f>
        <v>10256434.79</v>
      </c>
      <c r="I85" s="69">
        <f>I86+I91+I101+I124+I134+I142+I158+I121</f>
        <v>8007135.770000001</v>
      </c>
      <c r="J85" s="71">
        <f>I85/H85</f>
        <v>0.7806938701357455</v>
      </c>
    </row>
    <row r="86" spans="1:10" ht="12" customHeight="1">
      <c r="A86" s="21" t="s">
        <v>0</v>
      </c>
      <c r="B86" s="147" t="s">
        <v>95</v>
      </c>
      <c r="C86" s="147"/>
      <c r="D86" s="22" t="s">
        <v>0</v>
      </c>
      <c r="E86" s="148" t="s">
        <v>96</v>
      </c>
      <c r="F86" s="148"/>
      <c r="G86" s="23">
        <f>SUM(G87:G90)</f>
        <v>50114</v>
      </c>
      <c r="H86" s="23">
        <f>SUM(H87:H90)</f>
        <v>52777.52</v>
      </c>
      <c r="I86" s="62">
        <f>SUM(I87:I90)</f>
        <v>52777.52</v>
      </c>
      <c r="J86" s="25">
        <f aca="true" t="shared" si="4" ref="J86:J152">I86/H86</f>
        <v>1</v>
      </c>
    </row>
    <row r="87" spans="1:10" ht="12" customHeight="1">
      <c r="A87" s="21" t="s">
        <v>0</v>
      </c>
      <c r="B87" s="138" t="s">
        <v>0</v>
      </c>
      <c r="C87" s="143"/>
      <c r="D87" s="26" t="s">
        <v>10</v>
      </c>
      <c r="E87" s="136" t="s">
        <v>11</v>
      </c>
      <c r="F87" s="154"/>
      <c r="G87" s="27">
        <v>37200</v>
      </c>
      <c r="H87" s="28">
        <v>39956.6</v>
      </c>
      <c r="I87" s="29">
        <v>39956.6</v>
      </c>
      <c r="J87" s="25">
        <f t="shared" si="4"/>
        <v>1</v>
      </c>
    </row>
    <row r="88" spans="1:10" ht="12" customHeight="1">
      <c r="A88" s="21" t="s">
        <v>0</v>
      </c>
      <c r="B88" s="134" t="s">
        <v>0</v>
      </c>
      <c r="C88" s="140"/>
      <c r="D88" s="30" t="s">
        <v>12</v>
      </c>
      <c r="E88" s="125" t="s">
        <v>13</v>
      </c>
      <c r="F88" s="126"/>
      <c r="G88" s="31">
        <v>4520</v>
      </c>
      <c r="H88" s="32">
        <v>4520</v>
      </c>
      <c r="I88" s="33">
        <v>4520</v>
      </c>
      <c r="J88" s="34">
        <f t="shared" si="4"/>
        <v>1</v>
      </c>
    </row>
    <row r="89" spans="1:10" ht="12" customHeight="1">
      <c r="A89" s="21" t="s">
        <v>0</v>
      </c>
      <c r="B89" s="134" t="s">
        <v>0</v>
      </c>
      <c r="C89" s="140"/>
      <c r="D89" s="30" t="s">
        <v>14</v>
      </c>
      <c r="E89" s="125" t="s">
        <v>15</v>
      </c>
      <c r="F89" s="126"/>
      <c r="G89" s="31">
        <v>7370</v>
      </c>
      <c r="H89" s="32">
        <v>7342</v>
      </c>
      <c r="I89" s="33">
        <v>7342</v>
      </c>
      <c r="J89" s="34">
        <f t="shared" si="4"/>
        <v>1</v>
      </c>
    </row>
    <row r="90" spans="1:10" ht="30.75" customHeight="1">
      <c r="A90" s="21" t="s">
        <v>0</v>
      </c>
      <c r="B90" s="144" t="s">
        <v>0</v>
      </c>
      <c r="C90" s="145"/>
      <c r="D90" s="35" t="s">
        <v>16</v>
      </c>
      <c r="E90" s="127" t="s">
        <v>17</v>
      </c>
      <c r="F90" s="129"/>
      <c r="G90" s="36">
        <v>1024</v>
      </c>
      <c r="H90" s="37">
        <v>958.92</v>
      </c>
      <c r="I90" s="38">
        <v>958.92</v>
      </c>
      <c r="J90" s="39">
        <f t="shared" si="4"/>
        <v>1</v>
      </c>
    </row>
    <row r="91" spans="1:10" ht="12" customHeight="1">
      <c r="A91" s="21" t="s">
        <v>0</v>
      </c>
      <c r="B91" s="157" t="s">
        <v>97</v>
      </c>
      <c r="C91" s="157"/>
      <c r="D91" s="63" t="s">
        <v>0</v>
      </c>
      <c r="E91" s="158" t="s">
        <v>98</v>
      </c>
      <c r="F91" s="158"/>
      <c r="G91" s="64">
        <f>SUM(G92:G100)</f>
        <v>428023</v>
      </c>
      <c r="H91" s="64">
        <f>SUM(H92:H100)</f>
        <v>428023</v>
      </c>
      <c r="I91" s="65">
        <f>SUM(I92:I100)</f>
        <v>291805.66</v>
      </c>
      <c r="J91" s="34">
        <f t="shared" si="4"/>
        <v>0.6817522890125063</v>
      </c>
    </row>
    <row r="92" spans="1:10" ht="12" customHeight="1">
      <c r="A92" s="21" t="s">
        <v>0</v>
      </c>
      <c r="B92" s="138" t="s">
        <v>0</v>
      </c>
      <c r="C92" s="143"/>
      <c r="D92" s="26" t="s">
        <v>99</v>
      </c>
      <c r="E92" s="136" t="s">
        <v>100</v>
      </c>
      <c r="F92" s="154"/>
      <c r="G92" s="28">
        <v>363396</v>
      </c>
      <c r="H92" s="28">
        <v>363396</v>
      </c>
      <c r="I92" s="29">
        <v>247318.51</v>
      </c>
      <c r="J92" s="25">
        <f t="shared" si="4"/>
        <v>0.6805757630793955</v>
      </c>
    </row>
    <row r="93" spans="1:10" ht="12" customHeight="1">
      <c r="A93" s="21" t="s">
        <v>0</v>
      </c>
      <c r="B93" s="134" t="s">
        <v>0</v>
      </c>
      <c r="C93" s="140"/>
      <c r="D93" s="30" t="s">
        <v>20</v>
      </c>
      <c r="E93" s="125" t="s">
        <v>21</v>
      </c>
      <c r="F93" s="126"/>
      <c r="G93" s="32">
        <v>33094</v>
      </c>
      <c r="H93" s="32">
        <v>31094</v>
      </c>
      <c r="I93" s="33">
        <v>20497.58</v>
      </c>
      <c r="J93" s="34">
        <f t="shared" si="4"/>
        <v>0.659213353058468</v>
      </c>
    </row>
    <row r="94" spans="1:10" ht="12" customHeight="1">
      <c r="A94" s="21" t="s">
        <v>0</v>
      </c>
      <c r="B94" s="134" t="s">
        <v>0</v>
      </c>
      <c r="C94" s="140"/>
      <c r="D94" s="30" t="s">
        <v>22</v>
      </c>
      <c r="E94" s="125" t="s">
        <v>23</v>
      </c>
      <c r="F94" s="126"/>
      <c r="G94" s="32">
        <v>2648</v>
      </c>
      <c r="H94" s="32">
        <v>2648</v>
      </c>
      <c r="I94" s="33">
        <v>777.88</v>
      </c>
      <c r="J94" s="34">
        <f t="shared" si="4"/>
        <v>0.29376132930513593</v>
      </c>
    </row>
    <row r="95" spans="1:10" ht="12" customHeight="1">
      <c r="A95" s="21" t="s">
        <v>0</v>
      </c>
      <c r="B95" s="134" t="s">
        <v>0</v>
      </c>
      <c r="C95" s="140"/>
      <c r="D95" s="30" t="s">
        <v>26</v>
      </c>
      <c r="E95" s="125" t="s">
        <v>27</v>
      </c>
      <c r="F95" s="126"/>
      <c r="G95" s="32">
        <v>20962</v>
      </c>
      <c r="H95" s="32">
        <v>22962</v>
      </c>
      <c r="I95" s="33">
        <v>22110.03</v>
      </c>
      <c r="J95" s="34">
        <f t="shared" si="4"/>
        <v>0.9628965246929709</v>
      </c>
    </row>
    <row r="96" spans="1:10" ht="27.75" customHeight="1">
      <c r="A96" s="21" t="s">
        <v>0</v>
      </c>
      <c r="B96" s="134" t="s">
        <v>0</v>
      </c>
      <c r="C96" s="140"/>
      <c r="D96" s="30" t="s">
        <v>101</v>
      </c>
      <c r="E96" s="125" t="s">
        <v>102</v>
      </c>
      <c r="F96" s="126"/>
      <c r="G96" s="32">
        <v>2181</v>
      </c>
      <c r="H96" s="32">
        <v>2181</v>
      </c>
      <c r="I96" s="33">
        <v>1101.66</v>
      </c>
      <c r="J96" s="34">
        <f t="shared" si="4"/>
        <v>0.5051169188445668</v>
      </c>
    </row>
    <row r="97" spans="1:10" ht="12" customHeight="1">
      <c r="A97" s="21" t="s">
        <v>0</v>
      </c>
      <c r="B97" s="134" t="s">
        <v>0</v>
      </c>
      <c r="C97" s="140"/>
      <c r="D97" s="30" t="s">
        <v>103</v>
      </c>
      <c r="E97" s="125" t="s">
        <v>104</v>
      </c>
      <c r="F97" s="126"/>
      <c r="G97" s="32">
        <v>1250</v>
      </c>
      <c r="H97" s="32">
        <v>1250</v>
      </c>
      <c r="I97" s="33">
        <v>0</v>
      </c>
      <c r="J97" s="34">
        <f t="shared" si="4"/>
        <v>0</v>
      </c>
    </row>
    <row r="98" spans="1:10" ht="12" customHeight="1">
      <c r="A98" s="21" t="s">
        <v>0</v>
      </c>
      <c r="B98" s="134" t="s">
        <v>0</v>
      </c>
      <c r="C98" s="140"/>
      <c r="D98" s="30" t="s">
        <v>105</v>
      </c>
      <c r="E98" s="125" t="s">
        <v>106</v>
      </c>
      <c r="F98" s="126"/>
      <c r="G98" s="32">
        <v>2010</v>
      </c>
      <c r="H98" s="32">
        <v>2010</v>
      </c>
      <c r="I98" s="33">
        <v>0</v>
      </c>
      <c r="J98" s="34">
        <f t="shared" si="4"/>
        <v>0</v>
      </c>
    </row>
    <row r="99" spans="1:10" ht="12" customHeight="1">
      <c r="A99" s="21" t="s">
        <v>0</v>
      </c>
      <c r="B99" s="134" t="s">
        <v>0</v>
      </c>
      <c r="C99" s="140"/>
      <c r="D99" s="30" t="s">
        <v>40</v>
      </c>
      <c r="E99" s="125" t="s">
        <v>41</v>
      </c>
      <c r="F99" s="126"/>
      <c r="G99" s="32">
        <v>1250</v>
      </c>
      <c r="H99" s="32">
        <v>1250</v>
      </c>
      <c r="I99" s="33">
        <v>0</v>
      </c>
      <c r="J99" s="34">
        <f t="shared" si="4"/>
        <v>0</v>
      </c>
    </row>
    <row r="100" spans="1:10" ht="26.25" customHeight="1">
      <c r="A100" s="21" t="s">
        <v>0</v>
      </c>
      <c r="B100" s="144" t="s">
        <v>0</v>
      </c>
      <c r="C100" s="145"/>
      <c r="D100" s="35" t="s">
        <v>107</v>
      </c>
      <c r="E100" s="127" t="s">
        <v>108</v>
      </c>
      <c r="F100" s="129"/>
      <c r="G100" s="37">
        <v>1232</v>
      </c>
      <c r="H100" s="37">
        <v>1232</v>
      </c>
      <c r="I100" s="38">
        <v>0</v>
      </c>
      <c r="J100" s="39">
        <f t="shared" si="4"/>
        <v>0</v>
      </c>
    </row>
    <row r="101" spans="1:10" ht="12" customHeight="1">
      <c r="A101" s="21" t="s">
        <v>0</v>
      </c>
      <c r="B101" s="157" t="s">
        <v>109</v>
      </c>
      <c r="C101" s="157"/>
      <c r="D101" s="63" t="s">
        <v>0</v>
      </c>
      <c r="E101" s="158" t="s">
        <v>110</v>
      </c>
      <c r="F101" s="158"/>
      <c r="G101" s="64">
        <f>SUM(G102:G120)</f>
        <v>7824782</v>
      </c>
      <c r="H101" s="64">
        <f>SUM(H102:H120)</f>
        <v>7915267.48</v>
      </c>
      <c r="I101" s="65">
        <f>SUM(I102:I120)</f>
        <v>5972441.260000002</v>
      </c>
      <c r="J101" s="34">
        <f t="shared" si="4"/>
        <v>0.7545469910007389</v>
      </c>
    </row>
    <row r="102" spans="1:10" ht="12" customHeight="1">
      <c r="A102" s="21" t="s">
        <v>0</v>
      </c>
      <c r="B102" s="138" t="s">
        <v>0</v>
      </c>
      <c r="C102" s="143"/>
      <c r="D102" s="26" t="s">
        <v>8</v>
      </c>
      <c r="E102" s="136" t="s">
        <v>9</v>
      </c>
      <c r="F102" s="154"/>
      <c r="G102" s="28">
        <v>10000</v>
      </c>
      <c r="H102" s="28">
        <v>11000</v>
      </c>
      <c r="I102" s="29">
        <v>10569</v>
      </c>
      <c r="J102" s="25">
        <f t="shared" si="4"/>
        <v>0.9608181818181818</v>
      </c>
    </row>
    <row r="103" spans="1:10" ht="12" customHeight="1">
      <c r="A103" s="21" t="s">
        <v>0</v>
      </c>
      <c r="B103" s="134" t="s">
        <v>0</v>
      </c>
      <c r="C103" s="140"/>
      <c r="D103" s="30" t="s">
        <v>10</v>
      </c>
      <c r="E103" s="125" t="s">
        <v>11</v>
      </c>
      <c r="F103" s="126"/>
      <c r="G103" s="32">
        <v>5279608</v>
      </c>
      <c r="H103" s="32">
        <v>4984314.4</v>
      </c>
      <c r="I103" s="33">
        <v>3499882.75</v>
      </c>
      <c r="J103" s="34">
        <f t="shared" si="4"/>
        <v>0.7021793709481889</v>
      </c>
    </row>
    <row r="104" spans="1:10" ht="12" customHeight="1">
      <c r="A104" s="21" t="s">
        <v>0</v>
      </c>
      <c r="B104" s="134" t="s">
        <v>0</v>
      </c>
      <c r="C104" s="140"/>
      <c r="D104" s="30" t="s">
        <v>12</v>
      </c>
      <c r="E104" s="125" t="s">
        <v>13</v>
      </c>
      <c r="F104" s="126"/>
      <c r="G104" s="31">
        <v>326400</v>
      </c>
      <c r="H104" s="32">
        <v>247936</v>
      </c>
      <c r="I104" s="33">
        <v>247935.95</v>
      </c>
      <c r="J104" s="34">
        <f t="shared" si="4"/>
        <v>0.9999997983350543</v>
      </c>
    </row>
    <row r="105" spans="1:10" ht="12" customHeight="1">
      <c r="A105" s="21" t="s">
        <v>0</v>
      </c>
      <c r="B105" s="134" t="s">
        <v>0</v>
      </c>
      <c r="C105" s="140"/>
      <c r="D105" s="30" t="s">
        <v>14</v>
      </c>
      <c r="E105" s="125" t="s">
        <v>15</v>
      </c>
      <c r="F105" s="126"/>
      <c r="G105" s="32">
        <v>958762</v>
      </c>
      <c r="H105" s="32">
        <v>928568</v>
      </c>
      <c r="I105" s="33">
        <v>663686.46</v>
      </c>
      <c r="J105" s="34">
        <f t="shared" si="4"/>
        <v>0.7147419036624135</v>
      </c>
    </row>
    <row r="106" spans="1:10" ht="27" customHeight="1">
      <c r="A106" s="21" t="s">
        <v>0</v>
      </c>
      <c r="B106" s="134" t="s">
        <v>0</v>
      </c>
      <c r="C106" s="140"/>
      <c r="D106" s="30" t="s">
        <v>16</v>
      </c>
      <c r="E106" s="125" t="s">
        <v>17</v>
      </c>
      <c r="F106" s="126"/>
      <c r="G106" s="32">
        <v>132997</v>
      </c>
      <c r="H106" s="32">
        <v>132970.08</v>
      </c>
      <c r="I106" s="33">
        <v>74714.11</v>
      </c>
      <c r="J106" s="34">
        <f t="shared" si="4"/>
        <v>0.561886628931862</v>
      </c>
    </row>
    <row r="107" spans="1:10" ht="26.25" customHeight="1">
      <c r="A107" s="21" t="s">
        <v>0</v>
      </c>
      <c r="B107" s="134" t="s">
        <v>0</v>
      </c>
      <c r="C107" s="140"/>
      <c r="D107" s="30" t="s">
        <v>111</v>
      </c>
      <c r="E107" s="125" t="s">
        <v>112</v>
      </c>
      <c r="F107" s="126"/>
      <c r="G107" s="32">
        <v>72000</v>
      </c>
      <c r="H107" s="32">
        <v>22000</v>
      </c>
      <c r="I107" s="33">
        <v>4099</v>
      </c>
      <c r="J107" s="34">
        <f t="shared" si="4"/>
        <v>0.18631818181818183</v>
      </c>
    </row>
    <row r="108" spans="1:10" ht="12" customHeight="1">
      <c r="A108" s="21" t="s">
        <v>0</v>
      </c>
      <c r="B108" s="134" t="s">
        <v>0</v>
      </c>
      <c r="C108" s="140"/>
      <c r="D108" s="30" t="s">
        <v>18</v>
      </c>
      <c r="E108" s="125" t="s">
        <v>19</v>
      </c>
      <c r="F108" s="126"/>
      <c r="G108" s="31">
        <v>98400</v>
      </c>
      <c r="H108" s="32">
        <v>163400</v>
      </c>
      <c r="I108" s="33">
        <v>154028.33</v>
      </c>
      <c r="J108" s="34">
        <f t="shared" si="4"/>
        <v>0.9426458384332924</v>
      </c>
    </row>
    <row r="109" spans="1:10" ht="12" customHeight="1">
      <c r="A109" s="21" t="s">
        <v>0</v>
      </c>
      <c r="B109" s="134" t="s">
        <v>0</v>
      </c>
      <c r="C109" s="140"/>
      <c r="D109" s="30" t="s">
        <v>20</v>
      </c>
      <c r="E109" s="125" t="s">
        <v>21</v>
      </c>
      <c r="F109" s="126"/>
      <c r="G109" s="31">
        <v>288215</v>
      </c>
      <c r="H109" s="32">
        <v>502679</v>
      </c>
      <c r="I109" s="33">
        <v>490057.41</v>
      </c>
      <c r="J109" s="34">
        <f t="shared" si="4"/>
        <v>0.9748913521352592</v>
      </c>
    </row>
    <row r="110" spans="1:10" ht="12" customHeight="1">
      <c r="A110" s="21" t="s">
        <v>0</v>
      </c>
      <c r="B110" s="134" t="s">
        <v>0</v>
      </c>
      <c r="C110" s="140"/>
      <c r="D110" s="30" t="s">
        <v>67</v>
      </c>
      <c r="E110" s="125" t="s">
        <v>68</v>
      </c>
      <c r="F110" s="126"/>
      <c r="G110" s="32">
        <v>128125</v>
      </c>
      <c r="H110" s="32">
        <v>112125</v>
      </c>
      <c r="I110" s="33">
        <v>86948.66</v>
      </c>
      <c r="J110" s="34">
        <f t="shared" si="4"/>
        <v>0.775461850613155</v>
      </c>
    </row>
    <row r="111" spans="1:10" ht="12" customHeight="1">
      <c r="A111" s="21" t="s">
        <v>0</v>
      </c>
      <c r="B111" s="134" t="s">
        <v>0</v>
      </c>
      <c r="C111" s="140"/>
      <c r="D111" s="30" t="s">
        <v>22</v>
      </c>
      <c r="E111" s="125" t="s">
        <v>23</v>
      </c>
      <c r="F111" s="126"/>
      <c r="G111" s="31">
        <v>41000</v>
      </c>
      <c r="H111" s="32">
        <v>116000</v>
      </c>
      <c r="I111" s="33">
        <v>109622.65</v>
      </c>
      <c r="J111" s="34">
        <f t="shared" si="4"/>
        <v>0.9450228448275861</v>
      </c>
    </row>
    <row r="112" spans="1:10" ht="12" customHeight="1">
      <c r="A112" s="21" t="s">
        <v>0</v>
      </c>
      <c r="B112" s="134" t="s">
        <v>0</v>
      </c>
      <c r="C112" s="140"/>
      <c r="D112" s="30" t="s">
        <v>24</v>
      </c>
      <c r="E112" s="125" t="s">
        <v>25</v>
      </c>
      <c r="F112" s="126"/>
      <c r="G112" s="31">
        <v>3284</v>
      </c>
      <c r="H112" s="32">
        <v>3284</v>
      </c>
      <c r="I112" s="33">
        <v>1839</v>
      </c>
      <c r="J112" s="34">
        <f t="shared" si="4"/>
        <v>0.5599878197320342</v>
      </c>
    </row>
    <row r="113" spans="1:10" ht="12" customHeight="1">
      <c r="A113" s="21" t="s">
        <v>0</v>
      </c>
      <c r="B113" s="134" t="s">
        <v>0</v>
      </c>
      <c r="C113" s="140"/>
      <c r="D113" s="30" t="s">
        <v>26</v>
      </c>
      <c r="E113" s="125" t="s">
        <v>27</v>
      </c>
      <c r="F113" s="126"/>
      <c r="G113" s="32">
        <v>258750</v>
      </c>
      <c r="H113" s="32">
        <v>463750</v>
      </c>
      <c r="I113" s="33">
        <v>446050.85</v>
      </c>
      <c r="J113" s="34">
        <f t="shared" si="4"/>
        <v>0.961834716981132</v>
      </c>
    </row>
    <row r="114" spans="1:10" ht="27.75" customHeight="1">
      <c r="A114" s="21" t="s">
        <v>0</v>
      </c>
      <c r="B114" s="134" t="s">
        <v>0</v>
      </c>
      <c r="C114" s="140"/>
      <c r="D114" s="30" t="s">
        <v>101</v>
      </c>
      <c r="E114" s="125" t="s">
        <v>102</v>
      </c>
      <c r="F114" s="126"/>
      <c r="G114" s="32">
        <v>58490</v>
      </c>
      <c r="H114" s="32">
        <v>58490</v>
      </c>
      <c r="I114" s="33">
        <v>55287.03</v>
      </c>
      <c r="J114" s="34">
        <f t="shared" si="4"/>
        <v>0.9452390152162763</v>
      </c>
    </row>
    <row r="115" spans="1:10" ht="12" customHeight="1">
      <c r="A115" s="21" t="s">
        <v>0</v>
      </c>
      <c r="B115" s="134" t="s">
        <v>0</v>
      </c>
      <c r="C115" s="140"/>
      <c r="D115" s="30" t="s">
        <v>103</v>
      </c>
      <c r="E115" s="125" t="s">
        <v>104</v>
      </c>
      <c r="F115" s="126"/>
      <c r="G115" s="32">
        <v>39120</v>
      </c>
      <c r="H115" s="32">
        <v>39120</v>
      </c>
      <c r="I115" s="33">
        <v>20369.08</v>
      </c>
      <c r="J115" s="34">
        <f t="shared" si="4"/>
        <v>0.5206820040899796</v>
      </c>
    </row>
    <row r="116" spans="1:10" ht="12" customHeight="1">
      <c r="A116" s="21" t="s">
        <v>0</v>
      </c>
      <c r="B116" s="134" t="s">
        <v>0</v>
      </c>
      <c r="C116" s="140"/>
      <c r="D116" s="30" t="s">
        <v>105</v>
      </c>
      <c r="E116" s="125" t="s">
        <v>106</v>
      </c>
      <c r="F116" s="126"/>
      <c r="G116" s="32">
        <v>3392</v>
      </c>
      <c r="H116" s="32">
        <v>3392</v>
      </c>
      <c r="I116" s="33">
        <v>0</v>
      </c>
      <c r="J116" s="34">
        <f t="shared" si="4"/>
        <v>0</v>
      </c>
    </row>
    <row r="117" spans="1:10" ht="12" customHeight="1">
      <c r="A117" s="21" t="s">
        <v>0</v>
      </c>
      <c r="B117" s="134" t="s">
        <v>0</v>
      </c>
      <c r="C117" s="140"/>
      <c r="D117" s="30" t="s">
        <v>40</v>
      </c>
      <c r="E117" s="125" t="s">
        <v>41</v>
      </c>
      <c r="F117" s="126"/>
      <c r="G117" s="32">
        <v>2010</v>
      </c>
      <c r="H117" s="32">
        <v>2010</v>
      </c>
      <c r="I117" s="33">
        <v>0</v>
      </c>
      <c r="J117" s="34">
        <f t="shared" si="4"/>
        <v>0</v>
      </c>
    </row>
    <row r="118" spans="1:10" ht="26.25" customHeight="1">
      <c r="A118" s="21" t="s">
        <v>0</v>
      </c>
      <c r="B118" s="134" t="s">
        <v>0</v>
      </c>
      <c r="C118" s="140"/>
      <c r="D118" s="30" t="s">
        <v>28</v>
      </c>
      <c r="E118" s="125" t="s">
        <v>29</v>
      </c>
      <c r="F118" s="126"/>
      <c r="G118" s="32">
        <v>91982</v>
      </c>
      <c r="H118" s="32">
        <v>91982</v>
      </c>
      <c r="I118" s="33">
        <v>89450.09</v>
      </c>
      <c r="J118" s="34">
        <f t="shared" si="4"/>
        <v>0.9724738535800482</v>
      </c>
    </row>
    <row r="119" spans="1:10" ht="27" customHeight="1">
      <c r="A119" s="21" t="s">
        <v>0</v>
      </c>
      <c r="B119" s="134" t="s">
        <v>0</v>
      </c>
      <c r="C119" s="140"/>
      <c r="D119" s="30" t="s">
        <v>81</v>
      </c>
      <c r="E119" s="125" t="s">
        <v>82</v>
      </c>
      <c r="F119" s="126"/>
      <c r="G119" s="32">
        <v>8341</v>
      </c>
      <c r="H119" s="32">
        <v>8341</v>
      </c>
      <c r="I119" s="33">
        <v>2619.32</v>
      </c>
      <c r="J119" s="34">
        <f t="shared" si="4"/>
        <v>0.3140294928665628</v>
      </c>
    </row>
    <row r="120" spans="1:10" ht="29.25" customHeight="1">
      <c r="A120" s="21" t="s">
        <v>0</v>
      </c>
      <c r="B120" s="144" t="s">
        <v>0</v>
      </c>
      <c r="C120" s="145"/>
      <c r="D120" s="35" t="s">
        <v>107</v>
      </c>
      <c r="E120" s="127" t="s">
        <v>108</v>
      </c>
      <c r="F120" s="129"/>
      <c r="G120" s="37">
        <v>23906</v>
      </c>
      <c r="H120" s="37">
        <v>23906</v>
      </c>
      <c r="I120" s="38">
        <v>15281.57</v>
      </c>
      <c r="J120" s="39">
        <f t="shared" si="4"/>
        <v>0.6392357567137957</v>
      </c>
    </row>
    <row r="121" spans="1:10" ht="12.75">
      <c r="A121" s="30"/>
      <c r="B121" s="130">
        <v>75056</v>
      </c>
      <c r="C121" s="176"/>
      <c r="D121" s="98"/>
      <c r="E121" s="177" t="s">
        <v>335</v>
      </c>
      <c r="F121" s="132"/>
      <c r="G121" s="99">
        <f>G122+G123</f>
        <v>0</v>
      </c>
      <c r="H121" s="99">
        <f>H122+H123</f>
        <v>27326</v>
      </c>
      <c r="I121" s="99">
        <f>I122+I123</f>
        <v>21326</v>
      </c>
      <c r="J121" s="48">
        <f>I121/H121</f>
        <v>0.7804288955573446</v>
      </c>
    </row>
    <row r="122" spans="1:10" ht="12.75">
      <c r="A122" s="30"/>
      <c r="B122" s="93"/>
      <c r="C122" s="93"/>
      <c r="D122" s="82">
        <v>3020</v>
      </c>
      <c r="E122" s="136" t="s">
        <v>9</v>
      </c>
      <c r="F122" s="154"/>
      <c r="G122" s="54">
        <v>0</v>
      </c>
      <c r="H122" s="54">
        <v>26340</v>
      </c>
      <c r="I122" s="33">
        <v>20340</v>
      </c>
      <c r="J122" s="34">
        <f>I122/H122</f>
        <v>0.7722095671981777</v>
      </c>
    </row>
    <row r="123" spans="1:10" ht="12.75">
      <c r="A123" s="30"/>
      <c r="B123" s="93"/>
      <c r="C123" s="93"/>
      <c r="D123" s="86">
        <v>4210</v>
      </c>
      <c r="E123" s="125" t="s">
        <v>21</v>
      </c>
      <c r="F123" s="126"/>
      <c r="G123" s="55">
        <v>0</v>
      </c>
      <c r="H123" s="55">
        <v>986</v>
      </c>
      <c r="I123" s="38">
        <v>986</v>
      </c>
      <c r="J123" s="34">
        <f>I123/H123</f>
        <v>1</v>
      </c>
    </row>
    <row r="124" spans="1:10" ht="26.25" customHeight="1">
      <c r="A124" s="21" t="s">
        <v>0</v>
      </c>
      <c r="B124" s="168" t="s">
        <v>113</v>
      </c>
      <c r="C124" s="168"/>
      <c r="D124" s="94" t="s">
        <v>0</v>
      </c>
      <c r="E124" s="173" t="s">
        <v>114</v>
      </c>
      <c r="F124" s="173"/>
      <c r="G124" s="95">
        <f>SUM(G125:G133)</f>
        <v>58187</v>
      </c>
      <c r="H124" s="95">
        <f>SUM(H125:H133)</f>
        <v>19387</v>
      </c>
      <c r="I124" s="96">
        <f>SUM(I125:I133)</f>
        <v>5207.2699999999995</v>
      </c>
      <c r="J124" s="48">
        <f t="shared" si="4"/>
        <v>0.26859596636921645</v>
      </c>
    </row>
    <row r="125" spans="1:10" ht="12" customHeight="1">
      <c r="A125" s="21" t="s">
        <v>0</v>
      </c>
      <c r="B125" s="138" t="s">
        <v>0</v>
      </c>
      <c r="C125" s="143"/>
      <c r="D125" s="26" t="s">
        <v>99</v>
      </c>
      <c r="E125" s="136" t="s">
        <v>100</v>
      </c>
      <c r="F125" s="154"/>
      <c r="G125" s="28">
        <v>4822</v>
      </c>
      <c r="H125" s="28">
        <v>822</v>
      </c>
      <c r="I125" s="29">
        <v>462.24</v>
      </c>
      <c r="J125" s="25">
        <f t="shared" si="4"/>
        <v>0.5623357664233577</v>
      </c>
    </row>
    <row r="126" spans="1:10" ht="12" customHeight="1">
      <c r="A126" s="21" t="s">
        <v>0</v>
      </c>
      <c r="B126" s="134" t="s">
        <v>0</v>
      </c>
      <c r="C126" s="140"/>
      <c r="D126" s="30" t="s">
        <v>14</v>
      </c>
      <c r="E126" s="125" t="s">
        <v>15</v>
      </c>
      <c r="F126" s="126"/>
      <c r="G126" s="32">
        <v>1831</v>
      </c>
      <c r="H126" s="32">
        <v>1831</v>
      </c>
      <c r="I126" s="33">
        <v>0</v>
      </c>
      <c r="J126" s="34">
        <f t="shared" si="4"/>
        <v>0</v>
      </c>
    </row>
    <row r="127" spans="1:10" ht="28.5" customHeight="1">
      <c r="A127" s="21" t="s">
        <v>0</v>
      </c>
      <c r="B127" s="134" t="s">
        <v>0</v>
      </c>
      <c r="C127" s="140"/>
      <c r="D127" s="30" t="s">
        <v>16</v>
      </c>
      <c r="E127" s="125" t="s">
        <v>17</v>
      </c>
      <c r="F127" s="126"/>
      <c r="G127" s="32">
        <v>256</v>
      </c>
      <c r="H127" s="32">
        <v>256</v>
      </c>
      <c r="I127" s="33">
        <v>0</v>
      </c>
      <c r="J127" s="34">
        <f t="shared" si="4"/>
        <v>0</v>
      </c>
    </row>
    <row r="128" spans="1:10" ht="12" customHeight="1">
      <c r="A128" s="21" t="s">
        <v>0</v>
      </c>
      <c r="B128" s="134" t="s">
        <v>0</v>
      </c>
      <c r="C128" s="140"/>
      <c r="D128" s="30" t="s">
        <v>18</v>
      </c>
      <c r="E128" s="125" t="s">
        <v>19</v>
      </c>
      <c r="F128" s="126"/>
      <c r="G128" s="32">
        <v>9761</v>
      </c>
      <c r="H128" s="32">
        <v>8561</v>
      </c>
      <c r="I128" s="33">
        <v>0</v>
      </c>
      <c r="J128" s="34">
        <f t="shared" si="4"/>
        <v>0</v>
      </c>
    </row>
    <row r="129" spans="1:10" ht="12" customHeight="1">
      <c r="A129" s="21" t="s">
        <v>0</v>
      </c>
      <c r="B129" s="134" t="s">
        <v>0</v>
      </c>
      <c r="C129" s="140"/>
      <c r="D129" s="30" t="s">
        <v>20</v>
      </c>
      <c r="E129" s="125" t="s">
        <v>21</v>
      </c>
      <c r="F129" s="126"/>
      <c r="G129" s="32">
        <v>9861</v>
      </c>
      <c r="H129" s="32">
        <v>3561</v>
      </c>
      <c r="I129" s="33">
        <v>3508.71</v>
      </c>
      <c r="J129" s="34">
        <f t="shared" si="4"/>
        <v>0.9853159224936816</v>
      </c>
    </row>
    <row r="130" spans="1:10" ht="12" customHeight="1">
      <c r="A130" s="21" t="s">
        <v>0</v>
      </c>
      <c r="B130" s="134" t="s">
        <v>0</v>
      </c>
      <c r="C130" s="140"/>
      <c r="D130" s="30" t="s">
        <v>26</v>
      </c>
      <c r="E130" s="125" t="s">
        <v>27</v>
      </c>
      <c r="F130" s="126"/>
      <c r="G130" s="32">
        <v>19277</v>
      </c>
      <c r="H130" s="32">
        <v>1777</v>
      </c>
      <c r="I130" s="33">
        <v>307.5</v>
      </c>
      <c r="J130" s="34">
        <f t="shared" si="4"/>
        <v>0.17304445694991558</v>
      </c>
    </row>
    <row r="131" spans="1:10" ht="12" customHeight="1">
      <c r="A131" s="21" t="s">
        <v>0</v>
      </c>
      <c r="B131" s="134" t="s">
        <v>0</v>
      </c>
      <c r="C131" s="140"/>
      <c r="D131" s="30" t="s">
        <v>115</v>
      </c>
      <c r="E131" s="125" t="s">
        <v>116</v>
      </c>
      <c r="F131" s="126"/>
      <c r="G131" s="32">
        <v>951</v>
      </c>
      <c r="H131" s="32">
        <v>151</v>
      </c>
      <c r="I131" s="33">
        <v>90</v>
      </c>
      <c r="J131" s="34">
        <f t="shared" si="4"/>
        <v>0.5960264900662252</v>
      </c>
    </row>
    <row r="132" spans="1:10" ht="12" customHeight="1">
      <c r="A132" s="21" t="s">
        <v>0</v>
      </c>
      <c r="B132" s="134" t="s">
        <v>0</v>
      </c>
      <c r="C132" s="140"/>
      <c r="D132" s="30" t="s">
        <v>105</v>
      </c>
      <c r="E132" s="125" t="s">
        <v>106</v>
      </c>
      <c r="F132" s="126"/>
      <c r="G132" s="31">
        <v>10805</v>
      </c>
      <c r="H132" s="32">
        <v>1805</v>
      </c>
      <c r="I132" s="33">
        <v>838.82</v>
      </c>
      <c r="J132" s="34">
        <f t="shared" si="4"/>
        <v>0.4647202216066482</v>
      </c>
    </row>
    <row r="133" spans="1:10" ht="12" customHeight="1">
      <c r="A133" s="21" t="s">
        <v>0</v>
      </c>
      <c r="B133" s="144" t="s">
        <v>0</v>
      </c>
      <c r="C133" s="145"/>
      <c r="D133" s="35" t="s">
        <v>40</v>
      </c>
      <c r="E133" s="127" t="s">
        <v>41</v>
      </c>
      <c r="F133" s="129"/>
      <c r="G133" s="36">
        <v>623</v>
      </c>
      <c r="H133" s="37">
        <v>623</v>
      </c>
      <c r="I133" s="38">
        <v>0</v>
      </c>
      <c r="J133" s="39">
        <f t="shared" si="4"/>
        <v>0</v>
      </c>
    </row>
    <row r="134" spans="1:10" ht="12" customHeight="1">
      <c r="A134" s="21" t="s">
        <v>0</v>
      </c>
      <c r="B134" s="157" t="s">
        <v>117</v>
      </c>
      <c r="C134" s="157"/>
      <c r="D134" s="63" t="s">
        <v>0</v>
      </c>
      <c r="E134" s="158" t="s">
        <v>118</v>
      </c>
      <c r="F134" s="158"/>
      <c r="G134" s="64">
        <f>SUM(G135:G141)</f>
        <v>142441.78999999998</v>
      </c>
      <c r="H134" s="64">
        <f>SUM(H135:H141)</f>
        <v>299436.79000000004</v>
      </c>
      <c r="I134" s="65">
        <f>SUM(I135:I141)</f>
        <v>276879.17000000004</v>
      </c>
      <c r="J134" s="34">
        <f t="shared" si="4"/>
        <v>0.9246665047404495</v>
      </c>
    </row>
    <row r="135" spans="1:10" ht="12" customHeight="1">
      <c r="A135" s="21" t="s">
        <v>0</v>
      </c>
      <c r="B135" s="138" t="s">
        <v>0</v>
      </c>
      <c r="C135" s="143"/>
      <c r="D135" s="26" t="s">
        <v>14</v>
      </c>
      <c r="E135" s="136" t="s">
        <v>15</v>
      </c>
      <c r="F135" s="154"/>
      <c r="G135" s="28">
        <v>1184</v>
      </c>
      <c r="H135" s="28">
        <v>3320</v>
      </c>
      <c r="I135" s="29">
        <v>2633.11</v>
      </c>
      <c r="J135" s="25">
        <f t="shared" si="4"/>
        <v>0.793105421686747</v>
      </c>
    </row>
    <row r="136" spans="1:10" ht="27" customHeight="1">
      <c r="A136" s="21" t="s">
        <v>0</v>
      </c>
      <c r="B136" s="134" t="s">
        <v>0</v>
      </c>
      <c r="C136" s="140"/>
      <c r="D136" s="30" t="s">
        <v>16</v>
      </c>
      <c r="E136" s="125" t="s">
        <v>17</v>
      </c>
      <c r="F136" s="126"/>
      <c r="G136" s="32">
        <v>243</v>
      </c>
      <c r="H136" s="32">
        <v>466</v>
      </c>
      <c r="I136" s="33">
        <v>365.3</v>
      </c>
      <c r="J136" s="34">
        <f t="shared" si="4"/>
        <v>0.7839055793991416</v>
      </c>
    </row>
    <row r="137" spans="1:10" ht="12" customHeight="1">
      <c r="A137" s="21" t="s">
        <v>0</v>
      </c>
      <c r="B137" s="134" t="s">
        <v>0</v>
      </c>
      <c r="C137" s="140"/>
      <c r="D137" s="30" t="s">
        <v>18</v>
      </c>
      <c r="E137" s="125" t="s">
        <v>19</v>
      </c>
      <c r="F137" s="126"/>
      <c r="G137" s="32">
        <v>16689</v>
      </c>
      <c r="H137" s="32">
        <v>46525</v>
      </c>
      <c r="I137" s="33">
        <v>38988.33</v>
      </c>
      <c r="J137" s="34">
        <f t="shared" si="4"/>
        <v>0.8380081676518002</v>
      </c>
    </row>
    <row r="138" spans="1:10" ht="12" customHeight="1">
      <c r="A138" s="21" t="s">
        <v>0</v>
      </c>
      <c r="B138" s="134" t="s">
        <v>0</v>
      </c>
      <c r="C138" s="140"/>
      <c r="D138" s="30" t="s">
        <v>20</v>
      </c>
      <c r="E138" s="125" t="s">
        <v>21</v>
      </c>
      <c r="F138" s="126"/>
      <c r="G138" s="31">
        <v>75894.79</v>
      </c>
      <c r="H138" s="32">
        <v>181694.79</v>
      </c>
      <c r="I138" s="33">
        <v>168641.41</v>
      </c>
      <c r="J138" s="34">
        <f t="shared" si="4"/>
        <v>0.9281576538325618</v>
      </c>
    </row>
    <row r="139" spans="1:10" ht="12" customHeight="1">
      <c r="A139" s="21" t="s">
        <v>0</v>
      </c>
      <c r="B139" s="134" t="s">
        <v>0</v>
      </c>
      <c r="C139" s="140"/>
      <c r="D139" s="30" t="s">
        <v>26</v>
      </c>
      <c r="E139" s="125" t="s">
        <v>27</v>
      </c>
      <c r="F139" s="126"/>
      <c r="G139" s="32">
        <v>42190</v>
      </c>
      <c r="H139" s="32">
        <v>59190</v>
      </c>
      <c r="I139" s="33">
        <v>58327.77</v>
      </c>
      <c r="J139" s="34">
        <f t="shared" si="4"/>
        <v>0.985432843385707</v>
      </c>
    </row>
    <row r="140" spans="1:10" ht="12" customHeight="1">
      <c r="A140" s="21" t="s">
        <v>0</v>
      </c>
      <c r="B140" s="134" t="s">
        <v>0</v>
      </c>
      <c r="C140" s="140"/>
      <c r="D140" s="30" t="s">
        <v>103</v>
      </c>
      <c r="E140" s="125" t="s">
        <v>104</v>
      </c>
      <c r="F140" s="126"/>
      <c r="G140" s="32">
        <v>241</v>
      </c>
      <c r="H140" s="32">
        <v>241</v>
      </c>
      <c r="I140" s="33">
        <v>13.37</v>
      </c>
      <c r="J140" s="34">
        <f t="shared" si="4"/>
        <v>0.05547717842323651</v>
      </c>
    </row>
    <row r="141" spans="1:10" ht="12" customHeight="1">
      <c r="A141" s="21" t="s">
        <v>0</v>
      </c>
      <c r="B141" s="144" t="s">
        <v>0</v>
      </c>
      <c r="C141" s="145"/>
      <c r="D141" s="35" t="s">
        <v>40</v>
      </c>
      <c r="E141" s="127" t="s">
        <v>41</v>
      </c>
      <c r="F141" s="129"/>
      <c r="G141" s="36">
        <v>6000</v>
      </c>
      <c r="H141" s="37">
        <v>8000</v>
      </c>
      <c r="I141" s="38">
        <v>7909.88</v>
      </c>
      <c r="J141" s="39">
        <f t="shared" si="4"/>
        <v>0.988735</v>
      </c>
    </row>
    <row r="142" spans="1:10" ht="27" customHeight="1">
      <c r="A142" s="21" t="s">
        <v>0</v>
      </c>
      <c r="B142" s="157" t="s">
        <v>119</v>
      </c>
      <c r="C142" s="157"/>
      <c r="D142" s="63" t="s">
        <v>0</v>
      </c>
      <c r="E142" s="158" t="s">
        <v>120</v>
      </c>
      <c r="F142" s="158"/>
      <c r="G142" s="64">
        <f>SUM(G143:G157)</f>
        <v>936500</v>
      </c>
      <c r="H142" s="64">
        <f>SUM(H143:H157)</f>
        <v>976500</v>
      </c>
      <c r="I142" s="65">
        <f>SUM(I143:I157)</f>
        <v>937652.9</v>
      </c>
      <c r="J142" s="34">
        <f t="shared" si="4"/>
        <v>0.9602180235535075</v>
      </c>
    </row>
    <row r="143" spans="1:10" ht="12" customHeight="1">
      <c r="A143" s="21" t="s">
        <v>0</v>
      </c>
      <c r="B143" s="138" t="s">
        <v>0</v>
      </c>
      <c r="C143" s="143"/>
      <c r="D143" s="26" t="s">
        <v>8</v>
      </c>
      <c r="E143" s="136" t="s">
        <v>9</v>
      </c>
      <c r="F143" s="154"/>
      <c r="G143" s="28">
        <v>1000</v>
      </c>
      <c r="H143" s="28">
        <v>1550</v>
      </c>
      <c r="I143" s="29">
        <v>1068.45</v>
      </c>
      <c r="J143" s="25">
        <f t="shared" si="4"/>
        <v>0.6893225806451613</v>
      </c>
    </row>
    <row r="144" spans="1:10" ht="12" customHeight="1">
      <c r="A144" s="21" t="s">
        <v>0</v>
      </c>
      <c r="B144" s="134" t="s">
        <v>0</v>
      </c>
      <c r="C144" s="140"/>
      <c r="D144" s="30" t="s">
        <v>10</v>
      </c>
      <c r="E144" s="125" t="s">
        <v>11</v>
      </c>
      <c r="F144" s="126"/>
      <c r="G144" s="32">
        <v>652000</v>
      </c>
      <c r="H144" s="32">
        <v>692000</v>
      </c>
      <c r="I144" s="33">
        <v>682785.99</v>
      </c>
      <c r="J144" s="34">
        <f t="shared" si="4"/>
        <v>0.9866849566473989</v>
      </c>
    </row>
    <row r="145" spans="1:10" ht="12" customHeight="1">
      <c r="A145" s="21" t="s">
        <v>0</v>
      </c>
      <c r="B145" s="134" t="s">
        <v>0</v>
      </c>
      <c r="C145" s="140"/>
      <c r="D145" s="30" t="s">
        <v>12</v>
      </c>
      <c r="E145" s="125" t="s">
        <v>13</v>
      </c>
      <c r="F145" s="126"/>
      <c r="G145" s="31">
        <v>56000</v>
      </c>
      <c r="H145" s="32">
        <v>48550</v>
      </c>
      <c r="I145" s="33">
        <v>48549.46</v>
      </c>
      <c r="J145" s="34">
        <f t="shared" si="4"/>
        <v>0.999988877445932</v>
      </c>
    </row>
    <row r="146" spans="1:10" ht="12" customHeight="1">
      <c r="A146" s="21" t="s">
        <v>0</v>
      </c>
      <c r="B146" s="134" t="s">
        <v>0</v>
      </c>
      <c r="C146" s="140"/>
      <c r="D146" s="30" t="s">
        <v>14</v>
      </c>
      <c r="E146" s="125" t="s">
        <v>15</v>
      </c>
      <c r="F146" s="126"/>
      <c r="G146" s="32">
        <v>122000</v>
      </c>
      <c r="H146" s="32">
        <v>115422</v>
      </c>
      <c r="I146" s="33">
        <v>110707.38</v>
      </c>
      <c r="J146" s="34">
        <f t="shared" si="4"/>
        <v>0.9591531943650258</v>
      </c>
    </row>
    <row r="147" spans="1:10" ht="27" customHeight="1">
      <c r="A147" s="21" t="s">
        <v>0</v>
      </c>
      <c r="B147" s="134" t="s">
        <v>0</v>
      </c>
      <c r="C147" s="140"/>
      <c r="D147" s="30" t="s">
        <v>16</v>
      </c>
      <c r="E147" s="125" t="s">
        <v>17</v>
      </c>
      <c r="F147" s="126"/>
      <c r="G147" s="32">
        <v>17000</v>
      </c>
      <c r="H147" s="32">
        <v>17000</v>
      </c>
      <c r="I147" s="33">
        <v>5918.89</v>
      </c>
      <c r="J147" s="34">
        <f t="shared" si="4"/>
        <v>0.34817000000000004</v>
      </c>
    </row>
    <row r="148" spans="1:10" ht="12" customHeight="1">
      <c r="A148" s="21" t="s">
        <v>0</v>
      </c>
      <c r="B148" s="134" t="s">
        <v>0</v>
      </c>
      <c r="C148" s="140"/>
      <c r="D148" s="30" t="s">
        <v>18</v>
      </c>
      <c r="E148" s="125" t="s">
        <v>19</v>
      </c>
      <c r="F148" s="126"/>
      <c r="G148" s="31">
        <v>0</v>
      </c>
      <c r="H148" s="32">
        <v>7300</v>
      </c>
      <c r="I148" s="33">
        <v>7200</v>
      </c>
      <c r="J148" s="34">
        <f t="shared" si="4"/>
        <v>0.9863013698630136</v>
      </c>
    </row>
    <row r="149" spans="1:10" ht="12" customHeight="1">
      <c r="A149" s="21" t="s">
        <v>0</v>
      </c>
      <c r="B149" s="134" t="s">
        <v>0</v>
      </c>
      <c r="C149" s="140"/>
      <c r="D149" s="30" t="s">
        <v>20</v>
      </c>
      <c r="E149" s="125" t="s">
        <v>21</v>
      </c>
      <c r="F149" s="126"/>
      <c r="G149" s="32">
        <v>30000</v>
      </c>
      <c r="H149" s="32">
        <v>18000</v>
      </c>
      <c r="I149" s="33">
        <v>15773.36</v>
      </c>
      <c r="J149" s="34">
        <f t="shared" si="4"/>
        <v>0.8762977777777778</v>
      </c>
    </row>
    <row r="150" spans="1:10" ht="12" customHeight="1">
      <c r="A150" s="21" t="s">
        <v>0</v>
      </c>
      <c r="B150" s="134" t="s">
        <v>0</v>
      </c>
      <c r="C150" s="140"/>
      <c r="D150" s="30" t="s">
        <v>67</v>
      </c>
      <c r="E150" s="125" t="s">
        <v>68</v>
      </c>
      <c r="F150" s="126"/>
      <c r="G150" s="32">
        <v>15000</v>
      </c>
      <c r="H150" s="32">
        <v>10000</v>
      </c>
      <c r="I150" s="33">
        <v>7390.12</v>
      </c>
      <c r="J150" s="34">
        <f t="shared" si="4"/>
        <v>0.739012</v>
      </c>
    </row>
    <row r="151" spans="1:10" ht="12" customHeight="1">
      <c r="A151" s="21" t="s">
        <v>0</v>
      </c>
      <c r="B151" s="134" t="s">
        <v>0</v>
      </c>
      <c r="C151" s="140"/>
      <c r="D151" s="30" t="s">
        <v>22</v>
      </c>
      <c r="E151" s="125" t="s">
        <v>23</v>
      </c>
      <c r="F151" s="126"/>
      <c r="G151" s="32">
        <v>1000</v>
      </c>
      <c r="H151" s="32">
        <v>1000</v>
      </c>
      <c r="I151" s="33">
        <v>477.24</v>
      </c>
      <c r="J151" s="34">
        <f t="shared" si="4"/>
        <v>0.47724</v>
      </c>
    </row>
    <row r="152" spans="1:10" ht="12" customHeight="1">
      <c r="A152" s="21" t="s">
        <v>0</v>
      </c>
      <c r="B152" s="134" t="s">
        <v>0</v>
      </c>
      <c r="C152" s="140"/>
      <c r="D152" s="30" t="s">
        <v>24</v>
      </c>
      <c r="E152" s="125" t="s">
        <v>25</v>
      </c>
      <c r="F152" s="126"/>
      <c r="G152" s="31">
        <v>0</v>
      </c>
      <c r="H152" s="32">
        <v>600</v>
      </c>
      <c r="I152" s="33">
        <v>590</v>
      </c>
      <c r="J152" s="34">
        <f t="shared" si="4"/>
        <v>0.9833333333333333</v>
      </c>
    </row>
    <row r="153" spans="1:10" ht="12" customHeight="1">
      <c r="A153" s="21" t="s">
        <v>0</v>
      </c>
      <c r="B153" s="134" t="s">
        <v>0</v>
      </c>
      <c r="C153" s="140"/>
      <c r="D153" s="30" t="s">
        <v>26</v>
      </c>
      <c r="E153" s="125" t="s">
        <v>27</v>
      </c>
      <c r="F153" s="126"/>
      <c r="G153" s="32">
        <v>16000</v>
      </c>
      <c r="H153" s="32">
        <v>34000</v>
      </c>
      <c r="I153" s="33">
        <v>31559.31</v>
      </c>
      <c r="J153" s="34">
        <f aca="true" t="shared" si="5" ref="J153:J165">I153/H153</f>
        <v>0.928215</v>
      </c>
    </row>
    <row r="154" spans="1:10" ht="27" customHeight="1">
      <c r="A154" s="21" t="s">
        <v>0</v>
      </c>
      <c r="B154" s="134" t="s">
        <v>0</v>
      </c>
      <c r="C154" s="140"/>
      <c r="D154" s="30" t="s">
        <v>101</v>
      </c>
      <c r="E154" s="125" t="s">
        <v>102</v>
      </c>
      <c r="F154" s="126"/>
      <c r="G154" s="32">
        <v>5500</v>
      </c>
      <c r="H154" s="32">
        <v>5500</v>
      </c>
      <c r="I154" s="33">
        <v>3349.87</v>
      </c>
      <c r="J154" s="34">
        <f t="shared" si="5"/>
        <v>0.6090672727272727</v>
      </c>
    </row>
    <row r="155" spans="1:10" ht="12" customHeight="1">
      <c r="A155" s="21" t="s">
        <v>0</v>
      </c>
      <c r="B155" s="134" t="s">
        <v>0</v>
      </c>
      <c r="C155" s="140"/>
      <c r="D155" s="30" t="s">
        <v>103</v>
      </c>
      <c r="E155" s="125" t="s">
        <v>104</v>
      </c>
      <c r="F155" s="126"/>
      <c r="G155" s="32">
        <v>8000</v>
      </c>
      <c r="H155" s="32">
        <v>5000</v>
      </c>
      <c r="I155" s="33">
        <v>3559.54</v>
      </c>
      <c r="J155" s="34">
        <f t="shared" si="5"/>
        <v>0.711908</v>
      </c>
    </row>
    <row r="156" spans="1:10" ht="27.75" customHeight="1">
      <c r="A156" s="21" t="s">
        <v>0</v>
      </c>
      <c r="B156" s="134" t="s">
        <v>0</v>
      </c>
      <c r="C156" s="140"/>
      <c r="D156" s="30" t="s">
        <v>28</v>
      </c>
      <c r="E156" s="125" t="s">
        <v>29</v>
      </c>
      <c r="F156" s="126"/>
      <c r="G156" s="32">
        <v>10000</v>
      </c>
      <c r="H156" s="32">
        <v>14578</v>
      </c>
      <c r="I156" s="33">
        <v>14578</v>
      </c>
      <c r="J156" s="34">
        <f t="shared" si="5"/>
        <v>1</v>
      </c>
    </row>
    <row r="157" spans="1:10" ht="25.5" customHeight="1">
      <c r="A157" s="21" t="s">
        <v>0</v>
      </c>
      <c r="B157" s="144" t="s">
        <v>0</v>
      </c>
      <c r="C157" s="145"/>
      <c r="D157" s="35" t="s">
        <v>107</v>
      </c>
      <c r="E157" s="127" t="s">
        <v>108</v>
      </c>
      <c r="F157" s="129"/>
      <c r="G157" s="37">
        <v>3000</v>
      </c>
      <c r="H157" s="37">
        <v>6000</v>
      </c>
      <c r="I157" s="38">
        <v>4145.29</v>
      </c>
      <c r="J157" s="39">
        <f t="shared" si="5"/>
        <v>0.6908816666666666</v>
      </c>
    </row>
    <row r="158" spans="1:10" ht="12" customHeight="1">
      <c r="A158" s="21" t="s">
        <v>0</v>
      </c>
      <c r="B158" s="157" t="s">
        <v>121</v>
      </c>
      <c r="C158" s="157"/>
      <c r="D158" s="63" t="s">
        <v>0</v>
      </c>
      <c r="E158" s="158" t="s">
        <v>39</v>
      </c>
      <c r="F158" s="158"/>
      <c r="G158" s="64">
        <f>SUM(G159:G165)</f>
        <v>484725</v>
      </c>
      <c r="H158" s="64">
        <f>SUM(H159:H165)</f>
        <v>537717</v>
      </c>
      <c r="I158" s="65">
        <f>SUM(I159:I165)</f>
        <v>449045.99000000005</v>
      </c>
      <c r="J158" s="34">
        <f t="shared" si="5"/>
        <v>0.8350972537598775</v>
      </c>
    </row>
    <row r="159" spans="1:10" ht="54.75" customHeight="1">
      <c r="A159" s="21" t="s">
        <v>0</v>
      </c>
      <c r="B159" s="138" t="s">
        <v>0</v>
      </c>
      <c r="C159" s="143"/>
      <c r="D159" s="26" t="s">
        <v>122</v>
      </c>
      <c r="E159" s="136" t="s">
        <v>123</v>
      </c>
      <c r="F159" s="154"/>
      <c r="G159" s="28">
        <v>33627</v>
      </c>
      <c r="H159" s="28">
        <v>36619</v>
      </c>
      <c r="I159" s="29">
        <v>35931.1</v>
      </c>
      <c r="J159" s="25">
        <f t="shared" si="5"/>
        <v>0.9812146699800649</v>
      </c>
    </row>
    <row r="160" spans="1:10" ht="12" customHeight="1">
      <c r="A160" s="21" t="s">
        <v>0</v>
      </c>
      <c r="B160" s="134" t="s">
        <v>0</v>
      </c>
      <c r="C160" s="140"/>
      <c r="D160" s="30" t="s">
        <v>99</v>
      </c>
      <c r="E160" s="125" t="s">
        <v>100</v>
      </c>
      <c r="F160" s="126"/>
      <c r="G160" s="32">
        <v>128818</v>
      </c>
      <c r="H160" s="32">
        <v>128818</v>
      </c>
      <c r="I160" s="33">
        <v>116700</v>
      </c>
      <c r="J160" s="34">
        <f t="shared" si="5"/>
        <v>0.9059292955953361</v>
      </c>
    </row>
    <row r="161" spans="1:10" ht="12" customHeight="1">
      <c r="A161" s="21" t="s">
        <v>0</v>
      </c>
      <c r="B161" s="134" t="s">
        <v>0</v>
      </c>
      <c r="C161" s="140"/>
      <c r="D161" s="30" t="s">
        <v>18</v>
      </c>
      <c r="E161" s="125" t="s">
        <v>19</v>
      </c>
      <c r="F161" s="126"/>
      <c r="G161" s="32">
        <v>63146</v>
      </c>
      <c r="H161" s="32">
        <v>113146</v>
      </c>
      <c r="I161" s="33">
        <v>90922.9</v>
      </c>
      <c r="J161" s="34">
        <f t="shared" si="5"/>
        <v>0.8035891679776571</v>
      </c>
    </row>
    <row r="162" spans="1:10" ht="12" customHeight="1">
      <c r="A162" s="21" t="s">
        <v>0</v>
      </c>
      <c r="B162" s="134" t="s">
        <v>0</v>
      </c>
      <c r="C162" s="140"/>
      <c r="D162" s="30" t="s">
        <v>20</v>
      </c>
      <c r="E162" s="125" t="s">
        <v>21</v>
      </c>
      <c r="F162" s="126"/>
      <c r="G162" s="32">
        <v>24600</v>
      </c>
      <c r="H162" s="32">
        <v>19600</v>
      </c>
      <c r="I162" s="33">
        <v>9355.81</v>
      </c>
      <c r="J162" s="34">
        <f t="shared" si="5"/>
        <v>0.47733724489795915</v>
      </c>
    </row>
    <row r="163" spans="1:10" ht="12" customHeight="1">
      <c r="A163" s="21" t="s">
        <v>0</v>
      </c>
      <c r="B163" s="134" t="s">
        <v>0</v>
      </c>
      <c r="C163" s="140"/>
      <c r="D163" s="30" t="s">
        <v>26</v>
      </c>
      <c r="E163" s="125" t="s">
        <v>27</v>
      </c>
      <c r="F163" s="126"/>
      <c r="G163" s="32">
        <v>11534</v>
      </c>
      <c r="H163" s="32">
        <v>18534</v>
      </c>
      <c r="I163" s="33">
        <v>5715.52</v>
      </c>
      <c r="J163" s="34">
        <f t="shared" si="5"/>
        <v>0.30838027409086005</v>
      </c>
    </row>
    <row r="164" spans="1:10" ht="12" customHeight="1">
      <c r="A164" s="21" t="s">
        <v>0</v>
      </c>
      <c r="B164" s="134" t="s">
        <v>0</v>
      </c>
      <c r="C164" s="140"/>
      <c r="D164" s="30" t="s">
        <v>40</v>
      </c>
      <c r="E164" s="125" t="s">
        <v>41</v>
      </c>
      <c r="F164" s="126"/>
      <c r="G164" s="32">
        <v>196000</v>
      </c>
      <c r="H164" s="32">
        <v>196000</v>
      </c>
      <c r="I164" s="33">
        <v>175052.2</v>
      </c>
      <c r="J164" s="34">
        <f t="shared" si="5"/>
        <v>0.8931234693877551</v>
      </c>
    </row>
    <row r="165" spans="1:10" ht="27" customHeight="1">
      <c r="A165" s="21" t="s">
        <v>0</v>
      </c>
      <c r="B165" s="144" t="s">
        <v>0</v>
      </c>
      <c r="C165" s="145"/>
      <c r="D165" s="35" t="s">
        <v>75</v>
      </c>
      <c r="E165" s="127" t="s">
        <v>76</v>
      </c>
      <c r="F165" s="129"/>
      <c r="G165" s="37">
        <v>27000</v>
      </c>
      <c r="H165" s="37">
        <v>25000</v>
      </c>
      <c r="I165" s="38">
        <v>15368.46</v>
      </c>
      <c r="J165" s="39">
        <f t="shared" si="5"/>
        <v>0.6147384</v>
      </c>
    </row>
    <row r="166" spans="1:10" ht="42" customHeight="1">
      <c r="A166" s="56" t="s">
        <v>124</v>
      </c>
      <c r="B166" s="155" t="s">
        <v>0</v>
      </c>
      <c r="C166" s="155"/>
      <c r="D166" s="57" t="s">
        <v>0</v>
      </c>
      <c r="E166" s="156" t="s">
        <v>125</v>
      </c>
      <c r="F166" s="156"/>
      <c r="G166" s="58">
        <f>G167+G169</f>
        <v>3486</v>
      </c>
      <c r="H166" s="58">
        <f>H167+H169</f>
        <v>102438</v>
      </c>
      <c r="I166" s="66">
        <f>I167+I169</f>
        <v>99278.2</v>
      </c>
      <c r="J166" s="60">
        <f>I166/H166</f>
        <v>0.969154024873582</v>
      </c>
    </row>
    <row r="167" spans="1:10" ht="27.75" customHeight="1">
      <c r="A167" s="21" t="s">
        <v>0</v>
      </c>
      <c r="B167" s="149" t="s">
        <v>126</v>
      </c>
      <c r="C167" s="149"/>
      <c r="D167" s="49" t="s">
        <v>0</v>
      </c>
      <c r="E167" s="142" t="s">
        <v>127</v>
      </c>
      <c r="F167" s="142"/>
      <c r="G167" s="45">
        <f>G168</f>
        <v>3486</v>
      </c>
      <c r="H167" s="45">
        <f>H168</f>
        <v>3486</v>
      </c>
      <c r="I167" s="61">
        <f>I168</f>
        <v>3486</v>
      </c>
      <c r="J167" s="48">
        <f aca="true" t="shared" si="6" ref="J167:J174">I167/H167</f>
        <v>1</v>
      </c>
    </row>
    <row r="168" spans="1:10" ht="12" customHeight="1">
      <c r="A168" s="43" t="s">
        <v>0</v>
      </c>
      <c r="B168" s="141" t="s">
        <v>0</v>
      </c>
      <c r="C168" s="141"/>
      <c r="D168" s="44" t="s">
        <v>20</v>
      </c>
      <c r="E168" s="142" t="s">
        <v>21</v>
      </c>
      <c r="F168" s="142"/>
      <c r="G168" s="45">
        <v>3486</v>
      </c>
      <c r="H168" s="46">
        <v>3486</v>
      </c>
      <c r="I168" s="52">
        <v>3486</v>
      </c>
      <c r="J168" s="48">
        <f t="shared" si="6"/>
        <v>1</v>
      </c>
    </row>
    <row r="169" spans="1:10" ht="12" customHeight="1">
      <c r="A169" s="21" t="s">
        <v>0</v>
      </c>
      <c r="B169" s="147" t="s">
        <v>128</v>
      </c>
      <c r="C169" s="147"/>
      <c r="D169" s="22" t="s">
        <v>0</v>
      </c>
      <c r="E169" s="148" t="s">
        <v>129</v>
      </c>
      <c r="F169" s="148"/>
      <c r="G169" s="23">
        <f>SUM(G170:G174)</f>
        <v>0</v>
      </c>
      <c r="H169" s="23">
        <f>SUM(H170:H174)</f>
        <v>98952</v>
      </c>
      <c r="I169" s="62">
        <f>SUM(I170:I174)</f>
        <v>95792.2</v>
      </c>
      <c r="J169" s="25">
        <f t="shared" si="6"/>
        <v>0.9680673457838144</v>
      </c>
    </row>
    <row r="170" spans="1:10" ht="12" customHeight="1">
      <c r="A170" s="21" t="s">
        <v>0</v>
      </c>
      <c r="B170" s="138" t="s">
        <v>0</v>
      </c>
      <c r="C170" s="143"/>
      <c r="D170" s="26" t="s">
        <v>99</v>
      </c>
      <c r="E170" s="136" t="s">
        <v>100</v>
      </c>
      <c r="F170" s="154"/>
      <c r="G170" s="27">
        <v>0</v>
      </c>
      <c r="H170" s="28">
        <v>61400</v>
      </c>
      <c r="I170" s="29">
        <v>58250</v>
      </c>
      <c r="J170" s="25">
        <f t="shared" si="6"/>
        <v>0.9486970684039088</v>
      </c>
    </row>
    <row r="171" spans="1:10" ht="12" customHeight="1">
      <c r="A171" s="21" t="s">
        <v>0</v>
      </c>
      <c r="B171" s="134" t="s">
        <v>0</v>
      </c>
      <c r="C171" s="140"/>
      <c r="D171" s="30" t="s">
        <v>14</v>
      </c>
      <c r="E171" s="125" t="s">
        <v>15</v>
      </c>
      <c r="F171" s="126"/>
      <c r="G171" s="31">
        <v>0</v>
      </c>
      <c r="H171" s="32">
        <v>4461</v>
      </c>
      <c r="I171" s="33">
        <v>4460.92</v>
      </c>
      <c r="J171" s="34">
        <f t="shared" si="6"/>
        <v>0.9999820668011656</v>
      </c>
    </row>
    <row r="172" spans="1:10" ht="27.75" customHeight="1">
      <c r="A172" s="21" t="s">
        <v>0</v>
      </c>
      <c r="B172" s="134" t="s">
        <v>0</v>
      </c>
      <c r="C172" s="140"/>
      <c r="D172" s="30" t="s">
        <v>16</v>
      </c>
      <c r="E172" s="125" t="s">
        <v>17</v>
      </c>
      <c r="F172" s="126"/>
      <c r="G172" s="31">
        <v>0</v>
      </c>
      <c r="H172" s="32">
        <v>568</v>
      </c>
      <c r="I172" s="33">
        <v>558.59</v>
      </c>
      <c r="J172" s="34">
        <f t="shared" si="6"/>
        <v>0.9834330985915494</v>
      </c>
    </row>
    <row r="173" spans="1:10" ht="12" customHeight="1">
      <c r="A173" s="21" t="s">
        <v>0</v>
      </c>
      <c r="B173" s="134" t="s">
        <v>0</v>
      </c>
      <c r="C173" s="140"/>
      <c r="D173" s="30" t="s">
        <v>18</v>
      </c>
      <c r="E173" s="125" t="s">
        <v>19</v>
      </c>
      <c r="F173" s="126"/>
      <c r="G173" s="31">
        <v>0</v>
      </c>
      <c r="H173" s="32">
        <v>30960</v>
      </c>
      <c r="I173" s="33">
        <v>30960</v>
      </c>
      <c r="J173" s="34">
        <f t="shared" si="6"/>
        <v>1</v>
      </c>
    </row>
    <row r="174" spans="1:10" ht="12" customHeight="1">
      <c r="A174" s="21" t="s">
        <v>0</v>
      </c>
      <c r="B174" s="144" t="s">
        <v>0</v>
      </c>
      <c r="C174" s="145"/>
      <c r="D174" s="35" t="s">
        <v>20</v>
      </c>
      <c r="E174" s="127" t="s">
        <v>21</v>
      </c>
      <c r="F174" s="129"/>
      <c r="G174" s="36">
        <v>0</v>
      </c>
      <c r="H174" s="37">
        <v>1563</v>
      </c>
      <c r="I174" s="38">
        <v>1562.69</v>
      </c>
      <c r="J174" s="39">
        <f t="shared" si="6"/>
        <v>0.9998016634676904</v>
      </c>
    </row>
    <row r="175" spans="1:10" ht="12" customHeight="1">
      <c r="A175" s="56" t="s">
        <v>130</v>
      </c>
      <c r="B175" s="155" t="s">
        <v>0</v>
      </c>
      <c r="C175" s="155"/>
      <c r="D175" s="57" t="s">
        <v>0</v>
      </c>
      <c r="E175" s="156" t="s">
        <v>131</v>
      </c>
      <c r="F175" s="156"/>
      <c r="G175" s="58">
        <f>G176</f>
        <v>600</v>
      </c>
      <c r="H175" s="58">
        <f>H176</f>
        <v>300</v>
      </c>
      <c r="I175" s="66">
        <f>I176</f>
        <v>300</v>
      </c>
      <c r="J175" s="60">
        <v>0</v>
      </c>
    </row>
    <row r="176" spans="1:10" ht="12" customHeight="1">
      <c r="A176" s="21" t="s">
        <v>0</v>
      </c>
      <c r="B176" s="147" t="s">
        <v>132</v>
      </c>
      <c r="C176" s="147"/>
      <c r="D176" s="22" t="s">
        <v>0</v>
      </c>
      <c r="E176" s="148" t="s">
        <v>133</v>
      </c>
      <c r="F176" s="148"/>
      <c r="G176" s="23">
        <f>SUM(G177:G178)</f>
        <v>600</v>
      </c>
      <c r="H176" s="23">
        <f>SUM(H177:H178)</f>
        <v>300</v>
      </c>
      <c r="I176" s="62">
        <f>SUM(I177:I178)</f>
        <v>300</v>
      </c>
      <c r="J176" s="25">
        <v>0</v>
      </c>
    </row>
    <row r="177" spans="1:10" ht="12" customHeight="1">
      <c r="A177" s="21" t="s">
        <v>0</v>
      </c>
      <c r="B177" s="138" t="s">
        <v>0</v>
      </c>
      <c r="C177" s="143"/>
      <c r="D177" s="26" t="s">
        <v>20</v>
      </c>
      <c r="E177" s="136" t="s">
        <v>21</v>
      </c>
      <c r="F177" s="154"/>
      <c r="G177" s="27">
        <v>300</v>
      </c>
      <c r="H177" s="28">
        <v>300</v>
      </c>
      <c r="I177" s="29">
        <v>300</v>
      </c>
      <c r="J177" s="25">
        <v>0</v>
      </c>
    </row>
    <row r="178" spans="1:10" ht="12" customHeight="1">
      <c r="A178" s="21" t="s">
        <v>0</v>
      </c>
      <c r="B178" s="144" t="s">
        <v>0</v>
      </c>
      <c r="C178" s="145"/>
      <c r="D178" s="35" t="s">
        <v>26</v>
      </c>
      <c r="E178" s="127" t="s">
        <v>27</v>
      </c>
      <c r="F178" s="129"/>
      <c r="G178" s="36">
        <v>300</v>
      </c>
      <c r="H178" s="37">
        <v>0</v>
      </c>
      <c r="I178" s="38">
        <v>0</v>
      </c>
      <c r="J178" s="39">
        <v>0</v>
      </c>
    </row>
    <row r="179" spans="1:10" ht="26.25" customHeight="1">
      <c r="A179" s="56" t="s">
        <v>134</v>
      </c>
      <c r="B179" s="172" t="s">
        <v>0</v>
      </c>
      <c r="C179" s="172"/>
      <c r="D179" s="72" t="s">
        <v>0</v>
      </c>
      <c r="E179" s="156" t="s">
        <v>135</v>
      </c>
      <c r="F179" s="156"/>
      <c r="G179" s="58">
        <f>G180+G185+G203+G211+G183</f>
        <v>1094061.17</v>
      </c>
      <c r="H179" s="58">
        <f>H180+H185+H203+H211+H183</f>
        <v>1202791.17</v>
      </c>
      <c r="I179" s="58">
        <f>I180+I185+I203+I211+I183</f>
        <v>999982.9500000001</v>
      </c>
      <c r="J179" s="60">
        <f>I179/H179</f>
        <v>0.8313853434757092</v>
      </c>
    </row>
    <row r="180" spans="1:10" ht="12" customHeight="1">
      <c r="A180" s="21" t="s">
        <v>0</v>
      </c>
      <c r="B180" s="147" t="s">
        <v>136</v>
      </c>
      <c r="C180" s="147"/>
      <c r="D180" s="87" t="s">
        <v>0</v>
      </c>
      <c r="E180" s="148" t="s">
        <v>137</v>
      </c>
      <c r="F180" s="148"/>
      <c r="G180" s="23">
        <f>G182+G181</f>
        <v>0</v>
      </c>
      <c r="H180" s="23">
        <f>H182+H181</f>
        <v>66000</v>
      </c>
      <c r="I180" s="23">
        <f>I182+I181</f>
        <v>64149</v>
      </c>
      <c r="J180" s="25">
        <f aca="true" t="shared" si="7" ref="J180:J249">I180/H180</f>
        <v>0.9719545454545454</v>
      </c>
    </row>
    <row r="181" spans="1:10" ht="32.25" customHeight="1">
      <c r="A181" s="21"/>
      <c r="B181" s="138"/>
      <c r="C181" s="139"/>
      <c r="D181" s="84">
        <v>2300</v>
      </c>
      <c r="E181" s="85" t="s">
        <v>336</v>
      </c>
      <c r="F181" s="101"/>
      <c r="G181" s="102">
        <v>0</v>
      </c>
      <c r="H181" s="102">
        <v>6000</v>
      </c>
      <c r="I181" s="104">
        <v>6000</v>
      </c>
      <c r="J181" s="25">
        <f>I181/H181</f>
        <v>1</v>
      </c>
    </row>
    <row r="182" spans="1:10" ht="39.75" customHeight="1">
      <c r="A182" s="21" t="s">
        <v>0</v>
      </c>
      <c r="B182" s="144"/>
      <c r="C182" s="171"/>
      <c r="D182" s="86" t="s">
        <v>138</v>
      </c>
      <c r="E182" s="127" t="s">
        <v>139</v>
      </c>
      <c r="F182" s="128"/>
      <c r="G182" s="103">
        <v>0</v>
      </c>
      <c r="H182" s="55">
        <v>60000</v>
      </c>
      <c r="I182" s="105">
        <v>58149</v>
      </c>
      <c r="J182" s="39">
        <f t="shared" si="7"/>
        <v>0.96915</v>
      </c>
    </row>
    <row r="183" spans="1:10" ht="27.75" customHeight="1">
      <c r="A183" s="21"/>
      <c r="B183" s="174">
        <v>75411</v>
      </c>
      <c r="C183" s="174"/>
      <c r="D183" s="76"/>
      <c r="E183" s="175" t="s">
        <v>337</v>
      </c>
      <c r="F183" s="175"/>
      <c r="G183" s="106">
        <v>0</v>
      </c>
      <c r="H183" s="107">
        <f>H184</f>
        <v>9000</v>
      </c>
      <c r="I183" s="107">
        <f>I184</f>
        <v>9000</v>
      </c>
      <c r="J183" s="48">
        <f t="shared" si="7"/>
        <v>1</v>
      </c>
    </row>
    <row r="184" spans="1:10" ht="39.75" customHeight="1">
      <c r="A184" s="21"/>
      <c r="B184" s="174"/>
      <c r="C184" s="174"/>
      <c r="D184" s="76">
        <v>2710</v>
      </c>
      <c r="E184" s="175" t="s">
        <v>338</v>
      </c>
      <c r="F184" s="175"/>
      <c r="G184" s="106">
        <v>0</v>
      </c>
      <c r="H184" s="107">
        <v>9000</v>
      </c>
      <c r="I184" s="52">
        <v>9000</v>
      </c>
      <c r="J184" s="48">
        <f t="shared" si="7"/>
        <v>1</v>
      </c>
    </row>
    <row r="185" spans="1:10" ht="12" customHeight="1">
      <c r="A185" s="21" t="s">
        <v>0</v>
      </c>
      <c r="B185" s="168" t="s">
        <v>140</v>
      </c>
      <c r="C185" s="168"/>
      <c r="D185" s="108" t="s">
        <v>0</v>
      </c>
      <c r="E185" s="173" t="s">
        <v>141</v>
      </c>
      <c r="F185" s="173"/>
      <c r="G185" s="110">
        <f>SUM(G186:G202)</f>
        <v>1041911.1699999999</v>
      </c>
      <c r="H185" s="110">
        <f>SUM(H186:H202)</f>
        <v>1041911.1699999999</v>
      </c>
      <c r="I185" s="110">
        <f>SUM(I186:I202)</f>
        <v>850134.66</v>
      </c>
      <c r="J185" s="25">
        <f t="shared" si="7"/>
        <v>0.8159377540793618</v>
      </c>
    </row>
    <row r="186" spans="1:10" ht="27" customHeight="1">
      <c r="A186" s="21"/>
      <c r="B186" s="134"/>
      <c r="C186" s="135"/>
      <c r="D186" s="26">
        <v>2820</v>
      </c>
      <c r="E186" s="136" t="s">
        <v>218</v>
      </c>
      <c r="F186" s="137"/>
      <c r="G186" s="102">
        <v>0</v>
      </c>
      <c r="H186" s="102">
        <v>42458.59</v>
      </c>
      <c r="I186" s="104">
        <v>40625.7</v>
      </c>
      <c r="J186" s="25">
        <f>I186/H186</f>
        <v>0.9568311147402682</v>
      </c>
    </row>
    <row r="187" spans="1:10" ht="12" customHeight="1">
      <c r="A187" s="21" t="s">
        <v>0</v>
      </c>
      <c r="B187" s="134" t="s">
        <v>0</v>
      </c>
      <c r="C187" s="135"/>
      <c r="D187" s="90" t="s">
        <v>99</v>
      </c>
      <c r="E187" s="125" t="s">
        <v>100</v>
      </c>
      <c r="F187" s="159"/>
      <c r="G187" s="54">
        <v>100000</v>
      </c>
      <c r="H187" s="54">
        <v>91000</v>
      </c>
      <c r="I187" s="111">
        <v>38161.77</v>
      </c>
      <c r="J187" s="34">
        <f t="shared" si="7"/>
        <v>0.41936010989010986</v>
      </c>
    </row>
    <row r="188" spans="1:10" ht="12" customHeight="1">
      <c r="A188" s="21" t="s">
        <v>0</v>
      </c>
      <c r="B188" s="134" t="s">
        <v>0</v>
      </c>
      <c r="C188" s="140"/>
      <c r="D188" s="91" t="s">
        <v>14</v>
      </c>
      <c r="E188" s="125" t="s">
        <v>15</v>
      </c>
      <c r="F188" s="159"/>
      <c r="G188" s="32">
        <v>4200</v>
      </c>
      <c r="H188" s="109">
        <v>3500</v>
      </c>
      <c r="I188" s="33">
        <v>3178.8</v>
      </c>
      <c r="J188" s="34">
        <f t="shared" si="7"/>
        <v>0.9082285714285715</v>
      </c>
    </row>
    <row r="189" spans="1:10" ht="27" customHeight="1">
      <c r="A189" s="21" t="s">
        <v>0</v>
      </c>
      <c r="B189" s="134" t="s">
        <v>0</v>
      </c>
      <c r="C189" s="140"/>
      <c r="D189" s="30" t="s">
        <v>16</v>
      </c>
      <c r="E189" s="125" t="s">
        <v>17</v>
      </c>
      <c r="F189" s="126"/>
      <c r="G189" s="32">
        <v>700</v>
      </c>
      <c r="H189" s="32">
        <v>0</v>
      </c>
      <c r="I189" s="33">
        <v>0</v>
      </c>
      <c r="J189" s="34" t="s">
        <v>339</v>
      </c>
    </row>
    <row r="190" spans="1:10" ht="12" customHeight="1">
      <c r="A190" s="21" t="s">
        <v>0</v>
      </c>
      <c r="B190" s="134" t="s">
        <v>0</v>
      </c>
      <c r="C190" s="140"/>
      <c r="D190" s="30" t="s">
        <v>18</v>
      </c>
      <c r="E190" s="125" t="s">
        <v>19</v>
      </c>
      <c r="F190" s="126"/>
      <c r="G190" s="32">
        <v>65000</v>
      </c>
      <c r="H190" s="32">
        <v>85200</v>
      </c>
      <c r="I190" s="33">
        <v>84387.74</v>
      </c>
      <c r="J190" s="34">
        <f t="shared" si="7"/>
        <v>0.9904664319248827</v>
      </c>
    </row>
    <row r="191" spans="1:10" ht="12" customHeight="1">
      <c r="A191" s="21" t="s">
        <v>0</v>
      </c>
      <c r="B191" s="134" t="s">
        <v>0</v>
      </c>
      <c r="C191" s="140"/>
      <c r="D191" s="30" t="s">
        <v>20</v>
      </c>
      <c r="E191" s="125" t="s">
        <v>21</v>
      </c>
      <c r="F191" s="126"/>
      <c r="G191" s="32">
        <v>129811.17</v>
      </c>
      <c r="H191" s="32">
        <v>130036.58</v>
      </c>
      <c r="I191" s="33">
        <v>115042.12</v>
      </c>
      <c r="J191" s="34">
        <f t="shared" si="7"/>
        <v>0.8846904463344083</v>
      </c>
    </row>
    <row r="192" spans="1:10" ht="12" customHeight="1">
      <c r="A192" s="21" t="s">
        <v>0</v>
      </c>
      <c r="B192" s="134" t="s">
        <v>0</v>
      </c>
      <c r="C192" s="140"/>
      <c r="D192" s="30" t="s">
        <v>67</v>
      </c>
      <c r="E192" s="125" t="s">
        <v>68</v>
      </c>
      <c r="F192" s="126"/>
      <c r="G192" s="32">
        <v>92000</v>
      </c>
      <c r="H192" s="32">
        <v>91000</v>
      </c>
      <c r="I192" s="33">
        <v>63164.44</v>
      </c>
      <c r="J192" s="34">
        <f t="shared" si="7"/>
        <v>0.6941147252747253</v>
      </c>
    </row>
    <row r="193" spans="1:10" ht="12" customHeight="1">
      <c r="A193" s="21" t="s">
        <v>0</v>
      </c>
      <c r="B193" s="134" t="s">
        <v>0</v>
      </c>
      <c r="C193" s="140"/>
      <c r="D193" s="30" t="s">
        <v>22</v>
      </c>
      <c r="E193" s="125" t="s">
        <v>23</v>
      </c>
      <c r="F193" s="126"/>
      <c r="G193" s="32">
        <v>30000</v>
      </c>
      <c r="H193" s="32">
        <v>13000</v>
      </c>
      <c r="I193" s="33">
        <v>9624.26</v>
      </c>
      <c r="J193" s="34">
        <f t="shared" si="7"/>
        <v>0.7403276923076924</v>
      </c>
    </row>
    <row r="194" spans="1:10" ht="12.75" customHeight="1">
      <c r="A194" s="21" t="s">
        <v>0</v>
      </c>
      <c r="B194" s="134" t="s">
        <v>0</v>
      </c>
      <c r="C194" s="140"/>
      <c r="D194" s="30" t="s">
        <v>24</v>
      </c>
      <c r="E194" s="125" t="s">
        <v>25</v>
      </c>
      <c r="F194" s="126"/>
      <c r="G194" s="32">
        <v>11000</v>
      </c>
      <c r="H194" s="32">
        <v>11000</v>
      </c>
      <c r="I194" s="33">
        <v>3865</v>
      </c>
      <c r="J194" s="34">
        <f t="shared" si="7"/>
        <v>0.3513636363636364</v>
      </c>
    </row>
    <row r="195" spans="1:10" ht="12" customHeight="1">
      <c r="A195" s="21" t="s">
        <v>0</v>
      </c>
      <c r="B195" s="134" t="s">
        <v>0</v>
      </c>
      <c r="C195" s="140"/>
      <c r="D195" s="30" t="s">
        <v>26</v>
      </c>
      <c r="E195" s="125" t="s">
        <v>27</v>
      </c>
      <c r="F195" s="126"/>
      <c r="G195" s="32">
        <v>47000</v>
      </c>
      <c r="H195" s="32">
        <v>45016</v>
      </c>
      <c r="I195" s="33">
        <v>42306.71</v>
      </c>
      <c r="J195" s="34">
        <f t="shared" si="7"/>
        <v>0.9398149546827794</v>
      </c>
    </row>
    <row r="196" spans="1:10" ht="27" customHeight="1">
      <c r="A196" s="21" t="s">
        <v>0</v>
      </c>
      <c r="B196" s="134" t="s">
        <v>0</v>
      </c>
      <c r="C196" s="140"/>
      <c r="D196" s="30" t="s">
        <v>101</v>
      </c>
      <c r="E196" s="125" t="s">
        <v>102</v>
      </c>
      <c r="F196" s="126"/>
      <c r="G196" s="32">
        <v>2700</v>
      </c>
      <c r="H196" s="32">
        <v>2700</v>
      </c>
      <c r="I196" s="33">
        <v>2352.12</v>
      </c>
      <c r="J196" s="34">
        <f t="shared" si="7"/>
        <v>0.8711555555555555</v>
      </c>
    </row>
    <row r="197" spans="1:10" ht="26.25" customHeight="1">
      <c r="A197" s="21" t="s">
        <v>0</v>
      </c>
      <c r="B197" s="134" t="s">
        <v>0</v>
      </c>
      <c r="C197" s="140"/>
      <c r="D197" s="30" t="s">
        <v>69</v>
      </c>
      <c r="E197" s="125" t="s">
        <v>70</v>
      </c>
      <c r="F197" s="126"/>
      <c r="G197" s="32">
        <v>1000</v>
      </c>
      <c r="H197" s="32">
        <v>0</v>
      </c>
      <c r="I197" s="33">
        <v>0</v>
      </c>
      <c r="J197" s="34" t="s">
        <v>339</v>
      </c>
    </row>
    <row r="198" spans="1:10" ht="12" customHeight="1">
      <c r="A198" s="21" t="s">
        <v>0</v>
      </c>
      <c r="B198" s="134" t="s">
        <v>0</v>
      </c>
      <c r="C198" s="140"/>
      <c r="D198" s="30" t="s">
        <v>103</v>
      </c>
      <c r="E198" s="125" t="s">
        <v>104</v>
      </c>
      <c r="F198" s="126"/>
      <c r="G198" s="32">
        <v>1500</v>
      </c>
      <c r="H198" s="32">
        <v>0</v>
      </c>
      <c r="I198" s="33">
        <v>0</v>
      </c>
      <c r="J198" s="34" t="s">
        <v>339</v>
      </c>
    </row>
    <row r="199" spans="1:10" ht="12" customHeight="1">
      <c r="A199" s="21" t="s">
        <v>0</v>
      </c>
      <c r="B199" s="134" t="s">
        <v>0</v>
      </c>
      <c r="C199" s="140"/>
      <c r="D199" s="30" t="s">
        <v>40</v>
      </c>
      <c r="E199" s="125" t="s">
        <v>41</v>
      </c>
      <c r="F199" s="126"/>
      <c r="G199" s="32">
        <v>22000</v>
      </c>
      <c r="H199" s="32">
        <v>22000</v>
      </c>
      <c r="I199" s="33">
        <v>11192</v>
      </c>
      <c r="J199" s="34">
        <f t="shared" si="7"/>
        <v>0.5087272727272727</v>
      </c>
    </row>
    <row r="200" spans="1:10" ht="12" customHeight="1">
      <c r="A200" s="21" t="s">
        <v>0</v>
      </c>
      <c r="B200" s="134" t="s">
        <v>0</v>
      </c>
      <c r="C200" s="140"/>
      <c r="D200" s="30" t="s">
        <v>30</v>
      </c>
      <c r="E200" s="125" t="s">
        <v>31</v>
      </c>
      <c r="F200" s="126"/>
      <c r="G200" s="32">
        <v>85000</v>
      </c>
      <c r="H200" s="32">
        <v>85000</v>
      </c>
      <c r="I200" s="33">
        <v>20720</v>
      </c>
      <c r="J200" s="34">
        <f t="shared" si="7"/>
        <v>0.24376470588235294</v>
      </c>
    </row>
    <row r="201" spans="1:10" ht="26.25" customHeight="1">
      <c r="A201" s="21" t="s">
        <v>0</v>
      </c>
      <c r="B201" s="134" t="s">
        <v>0</v>
      </c>
      <c r="C201" s="140"/>
      <c r="D201" s="30" t="s">
        <v>85</v>
      </c>
      <c r="E201" s="125" t="s">
        <v>86</v>
      </c>
      <c r="F201" s="126"/>
      <c r="G201" s="31">
        <v>450000</v>
      </c>
      <c r="H201" s="32">
        <v>0</v>
      </c>
      <c r="I201" s="33">
        <v>0</v>
      </c>
      <c r="J201" s="34" t="s">
        <v>339</v>
      </c>
    </row>
    <row r="202" spans="1:10" ht="54.75" customHeight="1">
      <c r="A202" s="21" t="s">
        <v>0</v>
      </c>
      <c r="B202" s="144" t="s">
        <v>0</v>
      </c>
      <c r="C202" s="145"/>
      <c r="D202" s="35" t="s">
        <v>142</v>
      </c>
      <c r="E202" s="127" t="s">
        <v>143</v>
      </c>
      <c r="F202" s="129"/>
      <c r="G202" s="36">
        <v>0</v>
      </c>
      <c r="H202" s="37">
        <v>420000</v>
      </c>
      <c r="I202" s="38">
        <v>415514</v>
      </c>
      <c r="J202" s="39">
        <f t="shared" si="7"/>
        <v>0.9893190476190477</v>
      </c>
    </row>
    <row r="203" spans="1:10" ht="12" customHeight="1">
      <c r="A203" s="21" t="s">
        <v>0</v>
      </c>
      <c r="B203" s="157" t="s">
        <v>144</v>
      </c>
      <c r="C203" s="157"/>
      <c r="D203" s="63" t="s">
        <v>0</v>
      </c>
      <c r="E203" s="158" t="s">
        <v>145</v>
      </c>
      <c r="F203" s="158"/>
      <c r="G203" s="64">
        <f>SUM(G204:G210)</f>
        <v>52150</v>
      </c>
      <c r="H203" s="64">
        <f>SUM(H204:H210)</f>
        <v>85650</v>
      </c>
      <c r="I203" s="65">
        <f>SUM(I204:I210)</f>
        <v>76473.16</v>
      </c>
      <c r="J203" s="34">
        <f t="shared" si="7"/>
        <v>0.892856509048453</v>
      </c>
    </row>
    <row r="204" spans="1:10" ht="41.25" customHeight="1">
      <c r="A204" s="21" t="s">
        <v>0</v>
      </c>
      <c r="B204" s="138" t="s">
        <v>0</v>
      </c>
      <c r="C204" s="143"/>
      <c r="D204" s="26" t="s">
        <v>146</v>
      </c>
      <c r="E204" s="136" t="s">
        <v>147</v>
      </c>
      <c r="F204" s="154"/>
      <c r="G204" s="27">
        <v>0</v>
      </c>
      <c r="H204" s="28">
        <v>10000</v>
      </c>
      <c r="I204" s="29">
        <v>10000</v>
      </c>
      <c r="J204" s="25">
        <f t="shared" si="7"/>
        <v>1</v>
      </c>
    </row>
    <row r="205" spans="1:10" ht="12" customHeight="1">
      <c r="A205" s="21" t="s">
        <v>0</v>
      </c>
      <c r="B205" s="134" t="s">
        <v>0</v>
      </c>
      <c r="C205" s="140"/>
      <c r="D205" s="30" t="s">
        <v>14</v>
      </c>
      <c r="E205" s="125" t="s">
        <v>15</v>
      </c>
      <c r="F205" s="126"/>
      <c r="G205" s="31">
        <v>2400</v>
      </c>
      <c r="H205" s="32">
        <v>2429</v>
      </c>
      <c r="I205" s="33">
        <v>2428.25</v>
      </c>
      <c r="J205" s="34">
        <f t="shared" si="7"/>
        <v>0.9996912309592425</v>
      </c>
    </row>
    <row r="206" spans="1:10" ht="29.25" customHeight="1">
      <c r="A206" s="21" t="s">
        <v>0</v>
      </c>
      <c r="B206" s="134" t="s">
        <v>0</v>
      </c>
      <c r="C206" s="140"/>
      <c r="D206" s="30" t="s">
        <v>16</v>
      </c>
      <c r="E206" s="125" t="s">
        <v>17</v>
      </c>
      <c r="F206" s="126"/>
      <c r="G206" s="32">
        <v>750</v>
      </c>
      <c r="H206" s="32">
        <v>21</v>
      </c>
      <c r="I206" s="33">
        <v>0</v>
      </c>
      <c r="J206" s="34">
        <f t="shared" si="7"/>
        <v>0</v>
      </c>
    </row>
    <row r="207" spans="1:10" ht="12" customHeight="1">
      <c r="A207" s="21" t="s">
        <v>0</v>
      </c>
      <c r="B207" s="134" t="s">
        <v>0</v>
      </c>
      <c r="C207" s="140"/>
      <c r="D207" s="30" t="s">
        <v>18</v>
      </c>
      <c r="E207" s="125" t="s">
        <v>19</v>
      </c>
      <c r="F207" s="126"/>
      <c r="G207" s="32">
        <v>15000</v>
      </c>
      <c r="H207" s="32">
        <v>14000</v>
      </c>
      <c r="I207" s="33">
        <v>12881.34</v>
      </c>
      <c r="J207" s="34">
        <f t="shared" si="7"/>
        <v>0.9200957142857144</v>
      </c>
    </row>
    <row r="208" spans="1:10" ht="12" customHeight="1">
      <c r="A208" s="21" t="s">
        <v>0</v>
      </c>
      <c r="B208" s="134" t="s">
        <v>0</v>
      </c>
      <c r="C208" s="140"/>
      <c r="D208" s="30" t="s">
        <v>20</v>
      </c>
      <c r="E208" s="125" t="s">
        <v>21</v>
      </c>
      <c r="F208" s="126"/>
      <c r="G208" s="31">
        <v>17000</v>
      </c>
      <c r="H208" s="32">
        <v>40500</v>
      </c>
      <c r="I208" s="33">
        <v>36434.19</v>
      </c>
      <c r="J208" s="34">
        <f t="shared" si="7"/>
        <v>0.8996096296296296</v>
      </c>
    </row>
    <row r="209" spans="1:10" ht="12" customHeight="1">
      <c r="A209" s="21" t="s">
        <v>0</v>
      </c>
      <c r="B209" s="134" t="s">
        <v>0</v>
      </c>
      <c r="C209" s="140"/>
      <c r="D209" s="30" t="s">
        <v>67</v>
      </c>
      <c r="E209" s="125" t="s">
        <v>68</v>
      </c>
      <c r="F209" s="126"/>
      <c r="G209" s="32">
        <v>6000</v>
      </c>
      <c r="H209" s="32">
        <v>4000</v>
      </c>
      <c r="I209" s="33">
        <v>2730.13</v>
      </c>
      <c r="J209" s="34">
        <f t="shared" si="7"/>
        <v>0.6825325</v>
      </c>
    </row>
    <row r="210" spans="1:10" ht="12" customHeight="1">
      <c r="A210" s="21" t="s">
        <v>0</v>
      </c>
      <c r="B210" s="144" t="s">
        <v>0</v>
      </c>
      <c r="C210" s="145"/>
      <c r="D210" s="35" t="s">
        <v>26</v>
      </c>
      <c r="E210" s="127" t="s">
        <v>27</v>
      </c>
      <c r="F210" s="129"/>
      <c r="G210" s="37">
        <v>11000</v>
      </c>
      <c r="H210" s="37">
        <v>14700</v>
      </c>
      <c r="I210" s="38">
        <v>11999.25</v>
      </c>
      <c r="J210" s="39">
        <f t="shared" si="7"/>
        <v>0.8162755102040816</v>
      </c>
    </row>
    <row r="211" spans="1:10" ht="12" customHeight="1">
      <c r="A211" s="21" t="s">
        <v>0</v>
      </c>
      <c r="B211" s="150" t="s">
        <v>148</v>
      </c>
      <c r="C211" s="150"/>
      <c r="D211" s="40" t="s">
        <v>0</v>
      </c>
      <c r="E211" s="151" t="s">
        <v>39</v>
      </c>
      <c r="F211" s="151"/>
      <c r="G211" s="41">
        <f>G212</f>
        <v>0</v>
      </c>
      <c r="H211" s="41">
        <f>H212</f>
        <v>230</v>
      </c>
      <c r="I211" s="41">
        <f>I212</f>
        <v>226.13</v>
      </c>
      <c r="J211" s="39">
        <f t="shared" si="7"/>
        <v>0.9831739130434782</v>
      </c>
    </row>
    <row r="212" spans="1:10" ht="12" customHeight="1">
      <c r="A212" s="43" t="s">
        <v>0</v>
      </c>
      <c r="B212" s="141" t="s">
        <v>0</v>
      </c>
      <c r="C212" s="141"/>
      <c r="D212" s="44" t="s">
        <v>26</v>
      </c>
      <c r="E212" s="142" t="s">
        <v>27</v>
      </c>
      <c r="F212" s="142"/>
      <c r="G212" s="45">
        <v>0</v>
      </c>
      <c r="H212" s="46">
        <v>230</v>
      </c>
      <c r="I212" s="52">
        <v>226.13</v>
      </c>
      <c r="J212" s="48">
        <f t="shared" si="7"/>
        <v>0.9831739130434782</v>
      </c>
    </row>
    <row r="213" spans="1:10" ht="12" customHeight="1">
      <c r="A213" s="56" t="s">
        <v>149</v>
      </c>
      <c r="B213" s="152" t="s">
        <v>0</v>
      </c>
      <c r="C213" s="152"/>
      <c r="D213" s="68" t="s">
        <v>0</v>
      </c>
      <c r="E213" s="153" t="s">
        <v>150</v>
      </c>
      <c r="F213" s="153"/>
      <c r="G213" s="69">
        <f>G214</f>
        <v>1200000</v>
      </c>
      <c r="H213" s="69">
        <f>H214</f>
        <v>1200000</v>
      </c>
      <c r="I213" s="70">
        <f>I214</f>
        <v>991153.04</v>
      </c>
      <c r="J213" s="71">
        <f t="shared" si="7"/>
        <v>0.8259608666666667</v>
      </c>
    </row>
    <row r="214" spans="1:10" ht="57.75" customHeight="1">
      <c r="A214" s="21" t="s">
        <v>0</v>
      </c>
      <c r="B214" s="147" t="s">
        <v>151</v>
      </c>
      <c r="C214" s="147"/>
      <c r="D214" s="92" t="s">
        <v>0</v>
      </c>
      <c r="E214" s="148" t="s">
        <v>152</v>
      </c>
      <c r="F214" s="148"/>
      <c r="G214" s="23">
        <f>G216+G215</f>
        <v>1200000</v>
      </c>
      <c r="H214" s="23">
        <f>H216+H215</f>
        <v>1200000</v>
      </c>
      <c r="I214" s="23">
        <f>I216+I215</f>
        <v>991153.04</v>
      </c>
      <c r="J214" s="184">
        <f t="shared" si="7"/>
        <v>0.8259608666666667</v>
      </c>
    </row>
    <row r="215" spans="1:10" ht="30.75" customHeight="1">
      <c r="A215" s="21"/>
      <c r="B215" s="138"/>
      <c r="C215" s="139"/>
      <c r="D215" s="88">
        <v>8090</v>
      </c>
      <c r="E215" s="136" t="s">
        <v>340</v>
      </c>
      <c r="F215" s="137"/>
      <c r="G215" s="102">
        <v>0</v>
      </c>
      <c r="H215" s="102">
        <v>4920</v>
      </c>
      <c r="I215" s="104">
        <v>4920</v>
      </c>
      <c r="J215" s="34">
        <f t="shared" si="7"/>
        <v>1</v>
      </c>
    </row>
    <row r="216" spans="1:10" ht="54" customHeight="1">
      <c r="A216" s="21" t="s">
        <v>0</v>
      </c>
      <c r="B216" s="144" t="s">
        <v>0</v>
      </c>
      <c r="C216" s="171"/>
      <c r="D216" s="89" t="s">
        <v>153</v>
      </c>
      <c r="E216" s="127" t="s">
        <v>154</v>
      </c>
      <c r="F216" s="128"/>
      <c r="G216" s="103">
        <v>1200000</v>
      </c>
      <c r="H216" s="55">
        <v>1195080</v>
      </c>
      <c r="I216" s="105">
        <v>986233.04</v>
      </c>
      <c r="J216" s="39">
        <f t="shared" si="7"/>
        <v>0.8252443685778358</v>
      </c>
    </row>
    <row r="217" spans="1:10" ht="12" customHeight="1">
      <c r="A217" s="56" t="s">
        <v>155</v>
      </c>
      <c r="B217" s="155" t="s">
        <v>0</v>
      </c>
      <c r="C217" s="155"/>
      <c r="D217" s="57" t="s">
        <v>0</v>
      </c>
      <c r="E217" s="156" t="s">
        <v>156</v>
      </c>
      <c r="F217" s="156"/>
      <c r="G217" s="58">
        <f>G218+G220</f>
        <v>1062318</v>
      </c>
      <c r="H217" s="58">
        <f>H218+H220</f>
        <v>730438</v>
      </c>
      <c r="I217" s="66">
        <f>I218+I220</f>
        <v>0</v>
      </c>
      <c r="J217" s="114">
        <f t="shared" si="7"/>
        <v>0</v>
      </c>
    </row>
    <row r="218" spans="1:10" ht="12" customHeight="1">
      <c r="A218" s="21" t="s">
        <v>0</v>
      </c>
      <c r="B218" s="149" t="s">
        <v>157</v>
      </c>
      <c r="C218" s="149"/>
      <c r="D218" s="49" t="s">
        <v>0</v>
      </c>
      <c r="E218" s="142" t="s">
        <v>158</v>
      </c>
      <c r="F218" s="142"/>
      <c r="G218" s="45">
        <f>G219</f>
        <v>0</v>
      </c>
      <c r="H218" s="45">
        <f>H219</f>
        <v>4041</v>
      </c>
      <c r="I218" s="45">
        <f>I219</f>
        <v>0</v>
      </c>
      <c r="J218" s="48">
        <f t="shared" si="7"/>
        <v>0</v>
      </c>
    </row>
    <row r="219" spans="1:10" ht="12" customHeight="1">
      <c r="A219" s="43" t="s">
        <v>0</v>
      </c>
      <c r="B219" s="141" t="s">
        <v>0</v>
      </c>
      <c r="C219" s="141"/>
      <c r="D219" s="44" t="s">
        <v>8</v>
      </c>
      <c r="E219" s="142" t="s">
        <v>9</v>
      </c>
      <c r="F219" s="142"/>
      <c r="G219" s="45">
        <v>0</v>
      </c>
      <c r="H219" s="46">
        <v>4041</v>
      </c>
      <c r="I219" s="52">
        <v>0</v>
      </c>
      <c r="J219" s="48">
        <f t="shared" si="7"/>
        <v>0</v>
      </c>
    </row>
    <row r="220" spans="1:10" ht="12" customHeight="1">
      <c r="A220" s="21" t="s">
        <v>0</v>
      </c>
      <c r="B220" s="149" t="s">
        <v>159</v>
      </c>
      <c r="C220" s="149"/>
      <c r="D220" s="49" t="s">
        <v>0</v>
      </c>
      <c r="E220" s="142" t="s">
        <v>160</v>
      </c>
      <c r="F220" s="142"/>
      <c r="G220" s="45">
        <f>G221</f>
        <v>1062318</v>
      </c>
      <c r="H220" s="45">
        <f>H221</f>
        <v>726397</v>
      </c>
      <c r="I220" s="45">
        <f>I221</f>
        <v>0</v>
      </c>
      <c r="J220" s="48">
        <f t="shared" si="7"/>
        <v>0</v>
      </c>
    </row>
    <row r="221" spans="1:10" ht="12" customHeight="1">
      <c r="A221" s="43" t="s">
        <v>0</v>
      </c>
      <c r="B221" s="141" t="s">
        <v>0</v>
      </c>
      <c r="C221" s="141"/>
      <c r="D221" s="44" t="s">
        <v>161</v>
      </c>
      <c r="E221" s="142" t="s">
        <v>162</v>
      </c>
      <c r="F221" s="142"/>
      <c r="G221" s="45">
        <v>1062318</v>
      </c>
      <c r="H221" s="46">
        <v>726397</v>
      </c>
      <c r="I221" s="52">
        <v>0</v>
      </c>
      <c r="J221" s="48">
        <f t="shared" si="7"/>
        <v>0</v>
      </c>
    </row>
    <row r="222" spans="1:10" ht="12" customHeight="1">
      <c r="A222" s="56" t="s">
        <v>163</v>
      </c>
      <c r="B222" s="170" t="s">
        <v>0</v>
      </c>
      <c r="C222" s="170"/>
      <c r="D222" s="73" t="s">
        <v>0</v>
      </c>
      <c r="E222" s="153" t="s">
        <v>164</v>
      </c>
      <c r="F222" s="153"/>
      <c r="G222" s="69">
        <f>G223+G245+G252+G274+G276+G282+G285+G295+G302+G313+G316</f>
        <v>26917430.38</v>
      </c>
      <c r="H222" s="69">
        <f>H223+H245+H252+H274+H276+H282+H285+H295+H302+H313+H316</f>
        <v>25133328.94</v>
      </c>
      <c r="I222" s="70">
        <f>I223+I245+I252+I274+I276+I282+I285+I295+I302+I313+I316</f>
        <v>23379392.869999997</v>
      </c>
      <c r="J222" s="74">
        <f t="shared" si="7"/>
        <v>0.9302147330269254</v>
      </c>
    </row>
    <row r="223" spans="1:10" ht="12" customHeight="1">
      <c r="A223" s="21" t="s">
        <v>0</v>
      </c>
      <c r="B223" s="147" t="s">
        <v>165</v>
      </c>
      <c r="C223" s="147"/>
      <c r="D223" s="22" t="s">
        <v>0</v>
      </c>
      <c r="E223" s="148" t="s">
        <v>166</v>
      </c>
      <c r="F223" s="148"/>
      <c r="G223" s="23">
        <f>SUM(G224:G244)</f>
        <v>17257174</v>
      </c>
      <c r="H223" s="23">
        <f>SUM(H224:H244)</f>
        <v>15687926.42</v>
      </c>
      <c r="I223" s="62">
        <f>SUM(I224:I244)</f>
        <v>14922545.2</v>
      </c>
      <c r="J223" s="25">
        <f t="shared" si="7"/>
        <v>0.9512120850449526</v>
      </c>
    </row>
    <row r="224" spans="1:10" ht="12" customHeight="1">
      <c r="A224" s="21" t="s">
        <v>0</v>
      </c>
      <c r="B224" s="138" t="s">
        <v>0</v>
      </c>
      <c r="C224" s="143"/>
      <c r="D224" s="26" t="s">
        <v>8</v>
      </c>
      <c r="E224" s="136" t="s">
        <v>9</v>
      </c>
      <c r="F224" s="154"/>
      <c r="G224" s="28">
        <v>550000</v>
      </c>
      <c r="H224" s="28">
        <v>618100</v>
      </c>
      <c r="I224" s="29">
        <v>582853.53</v>
      </c>
      <c r="J224" s="25">
        <f t="shared" si="7"/>
        <v>0.9429761041902606</v>
      </c>
    </row>
    <row r="225" spans="1:10" ht="12" customHeight="1">
      <c r="A225" s="21" t="s">
        <v>0</v>
      </c>
      <c r="B225" s="134" t="s">
        <v>0</v>
      </c>
      <c r="C225" s="140"/>
      <c r="D225" s="30" t="s">
        <v>10</v>
      </c>
      <c r="E225" s="125" t="s">
        <v>11</v>
      </c>
      <c r="F225" s="126"/>
      <c r="G225" s="31">
        <v>9251200</v>
      </c>
      <c r="H225" s="32">
        <v>9664670</v>
      </c>
      <c r="I225" s="33">
        <v>9534847.82</v>
      </c>
      <c r="J225" s="34">
        <f t="shared" si="7"/>
        <v>0.9865673447722478</v>
      </c>
    </row>
    <row r="226" spans="1:10" ht="12" customHeight="1">
      <c r="A226" s="21" t="s">
        <v>0</v>
      </c>
      <c r="B226" s="134" t="s">
        <v>0</v>
      </c>
      <c r="C226" s="140"/>
      <c r="D226" s="30" t="s">
        <v>12</v>
      </c>
      <c r="E226" s="125" t="s">
        <v>13</v>
      </c>
      <c r="F226" s="126"/>
      <c r="G226" s="31">
        <v>769000</v>
      </c>
      <c r="H226" s="32">
        <v>736750</v>
      </c>
      <c r="I226" s="33">
        <v>735512.5</v>
      </c>
      <c r="J226" s="34">
        <f t="shared" si="7"/>
        <v>0.9983203257550051</v>
      </c>
    </row>
    <row r="227" spans="1:10" ht="12" customHeight="1">
      <c r="A227" s="21" t="s">
        <v>0</v>
      </c>
      <c r="B227" s="134" t="s">
        <v>0</v>
      </c>
      <c r="C227" s="140"/>
      <c r="D227" s="30" t="s">
        <v>14</v>
      </c>
      <c r="E227" s="125" t="s">
        <v>15</v>
      </c>
      <c r="F227" s="126"/>
      <c r="G227" s="31">
        <v>2207790</v>
      </c>
      <c r="H227" s="32">
        <v>1891477</v>
      </c>
      <c r="I227" s="33">
        <v>1787755.3</v>
      </c>
      <c r="J227" s="34">
        <f t="shared" si="7"/>
        <v>0.9451636472449837</v>
      </c>
    </row>
    <row r="228" spans="1:10" ht="27" customHeight="1">
      <c r="A228" s="21" t="s">
        <v>0</v>
      </c>
      <c r="B228" s="134" t="s">
        <v>0</v>
      </c>
      <c r="C228" s="140"/>
      <c r="D228" s="30" t="s">
        <v>16</v>
      </c>
      <c r="E228" s="125" t="s">
        <v>17</v>
      </c>
      <c r="F228" s="126"/>
      <c r="G228" s="32">
        <v>270600</v>
      </c>
      <c r="H228" s="32">
        <v>257800</v>
      </c>
      <c r="I228" s="33">
        <v>189278.94</v>
      </c>
      <c r="J228" s="34">
        <f t="shared" si="7"/>
        <v>0.7342084561675718</v>
      </c>
    </row>
    <row r="229" spans="1:10" ht="30" customHeight="1">
      <c r="A229" s="21"/>
      <c r="B229" s="90"/>
      <c r="C229" s="91"/>
      <c r="D229" s="30">
        <v>4140</v>
      </c>
      <c r="E229" s="125" t="s">
        <v>112</v>
      </c>
      <c r="F229" s="126"/>
      <c r="G229" s="32">
        <v>0</v>
      </c>
      <c r="H229" s="32">
        <v>1300</v>
      </c>
      <c r="I229" s="33">
        <v>631</v>
      </c>
      <c r="J229" s="34">
        <f t="shared" si="7"/>
        <v>0.48538461538461536</v>
      </c>
    </row>
    <row r="230" spans="1:10" ht="12" customHeight="1">
      <c r="A230" s="21" t="s">
        <v>0</v>
      </c>
      <c r="B230" s="134" t="s">
        <v>0</v>
      </c>
      <c r="C230" s="140"/>
      <c r="D230" s="30" t="s">
        <v>18</v>
      </c>
      <c r="E230" s="125" t="s">
        <v>19</v>
      </c>
      <c r="F230" s="126"/>
      <c r="G230" s="32">
        <v>22000</v>
      </c>
      <c r="H230" s="32">
        <v>24500</v>
      </c>
      <c r="I230" s="33">
        <v>14536</v>
      </c>
      <c r="J230" s="34">
        <f t="shared" si="7"/>
        <v>0.5933061224489796</v>
      </c>
    </row>
    <row r="231" spans="1:10" ht="12" customHeight="1">
      <c r="A231" s="21" t="s">
        <v>0</v>
      </c>
      <c r="B231" s="134" t="s">
        <v>0</v>
      </c>
      <c r="C231" s="140"/>
      <c r="D231" s="30" t="s">
        <v>20</v>
      </c>
      <c r="E231" s="125" t="s">
        <v>21</v>
      </c>
      <c r="F231" s="126"/>
      <c r="G231" s="32">
        <v>419000</v>
      </c>
      <c r="H231" s="32">
        <v>379276</v>
      </c>
      <c r="I231" s="33">
        <v>325482.85</v>
      </c>
      <c r="J231" s="34">
        <f t="shared" si="7"/>
        <v>0.8581688532888977</v>
      </c>
    </row>
    <row r="232" spans="1:10" ht="12" customHeight="1">
      <c r="A232" s="21" t="s">
        <v>0</v>
      </c>
      <c r="B232" s="134" t="s">
        <v>0</v>
      </c>
      <c r="C232" s="140"/>
      <c r="D232" s="30" t="s">
        <v>167</v>
      </c>
      <c r="E232" s="125" t="s">
        <v>168</v>
      </c>
      <c r="F232" s="126"/>
      <c r="G232" s="31">
        <v>12000</v>
      </c>
      <c r="H232" s="32">
        <v>72940</v>
      </c>
      <c r="I232" s="33">
        <v>70441.15</v>
      </c>
      <c r="J232" s="34">
        <f t="shared" si="7"/>
        <v>0.9657410200164518</v>
      </c>
    </row>
    <row r="233" spans="1:10" ht="12" customHeight="1">
      <c r="A233" s="21" t="s">
        <v>0</v>
      </c>
      <c r="B233" s="134" t="s">
        <v>0</v>
      </c>
      <c r="C233" s="140"/>
      <c r="D233" s="30" t="s">
        <v>169</v>
      </c>
      <c r="E233" s="125" t="s">
        <v>168</v>
      </c>
      <c r="F233" s="126"/>
      <c r="G233" s="31">
        <v>0</v>
      </c>
      <c r="H233" s="32">
        <v>164980.42</v>
      </c>
      <c r="I233" s="33">
        <v>164980.42</v>
      </c>
      <c r="J233" s="34">
        <f t="shared" si="7"/>
        <v>1</v>
      </c>
    </row>
    <row r="234" spans="1:10" ht="12" customHeight="1" hidden="1">
      <c r="A234" s="21" t="s">
        <v>0</v>
      </c>
      <c r="B234" s="134" t="s">
        <v>0</v>
      </c>
      <c r="C234" s="140"/>
      <c r="D234" s="30" t="s">
        <v>170</v>
      </c>
      <c r="E234" s="125" t="s">
        <v>168</v>
      </c>
      <c r="F234" s="126"/>
      <c r="G234" s="31">
        <v>0</v>
      </c>
      <c r="H234" s="32">
        <v>0</v>
      </c>
      <c r="I234" s="33">
        <v>0</v>
      </c>
      <c r="J234" s="34" t="e">
        <f t="shared" si="7"/>
        <v>#DIV/0!</v>
      </c>
    </row>
    <row r="235" spans="1:10" ht="12" customHeight="1">
      <c r="A235" s="21" t="s">
        <v>0</v>
      </c>
      <c r="B235" s="134" t="s">
        <v>0</v>
      </c>
      <c r="C235" s="140"/>
      <c r="D235" s="30" t="s">
        <v>67</v>
      </c>
      <c r="E235" s="125" t="s">
        <v>68</v>
      </c>
      <c r="F235" s="126"/>
      <c r="G235" s="31">
        <v>355000</v>
      </c>
      <c r="H235" s="32">
        <v>380218</v>
      </c>
      <c r="I235" s="33">
        <v>314315.82</v>
      </c>
      <c r="J235" s="34">
        <f t="shared" si="7"/>
        <v>0.8266726456927341</v>
      </c>
    </row>
    <row r="236" spans="1:10" ht="12" customHeight="1">
      <c r="A236" s="21" t="s">
        <v>0</v>
      </c>
      <c r="B236" s="134" t="s">
        <v>0</v>
      </c>
      <c r="C236" s="140"/>
      <c r="D236" s="30" t="s">
        <v>22</v>
      </c>
      <c r="E236" s="125" t="s">
        <v>23</v>
      </c>
      <c r="F236" s="126"/>
      <c r="G236" s="32">
        <v>76000</v>
      </c>
      <c r="H236" s="32">
        <v>131985</v>
      </c>
      <c r="I236" s="33">
        <v>97554.98</v>
      </c>
      <c r="J236" s="34">
        <f t="shared" si="7"/>
        <v>0.7391368716141985</v>
      </c>
    </row>
    <row r="237" spans="1:10" ht="12" customHeight="1">
      <c r="A237" s="21" t="s">
        <v>0</v>
      </c>
      <c r="B237" s="134" t="s">
        <v>0</v>
      </c>
      <c r="C237" s="140"/>
      <c r="D237" s="30" t="s">
        <v>24</v>
      </c>
      <c r="E237" s="125" t="s">
        <v>25</v>
      </c>
      <c r="F237" s="126"/>
      <c r="G237" s="32">
        <v>9000</v>
      </c>
      <c r="H237" s="32">
        <v>9233</v>
      </c>
      <c r="I237" s="33">
        <v>5580</v>
      </c>
      <c r="J237" s="34">
        <f t="shared" si="7"/>
        <v>0.6043539477959493</v>
      </c>
    </row>
    <row r="238" spans="1:10" ht="12" customHeight="1">
      <c r="A238" s="21" t="s">
        <v>0</v>
      </c>
      <c r="B238" s="134" t="s">
        <v>0</v>
      </c>
      <c r="C238" s="140"/>
      <c r="D238" s="30" t="s">
        <v>26</v>
      </c>
      <c r="E238" s="125" t="s">
        <v>27</v>
      </c>
      <c r="F238" s="126"/>
      <c r="G238" s="31">
        <v>549000</v>
      </c>
      <c r="H238" s="32">
        <v>534210</v>
      </c>
      <c r="I238" s="33">
        <v>402836.8</v>
      </c>
      <c r="J238" s="34">
        <f t="shared" si="7"/>
        <v>0.7540794818517063</v>
      </c>
    </row>
    <row r="239" spans="1:10" ht="24" customHeight="1">
      <c r="A239" s="21" t="s">
        <v>0</v>
      </c>
      <c r="B239" s="134" t="s">
        <v>0</v>
      </c>
      <c r="C239" s="140"/>
      <c r="D239" s="30" t="s">
        <v>101</v>
      </c>
      <c r="E239" s="125" t="s">
        <v>102</v>
      </c>
      <c r="F239" s="126"/>
      <c r="G239" s="32">
        <v>38125</v>
      </c>
      <c r="H239" s="32">
        <v>31075</v>
      </c>
      <c r="I239" s="33">
        <v>23092.1</v>
      </c>
      <c r="J239" s="34">
        <f t="shared" si="7"/>
        <v>0.7431086082059533</v>
      </c>
    </row>
    <row r="240" spans="1:10" ht="12" customHeight="1">
      <c r="A240" s="21" t="s">
        <v>0</v>
      </c>
      <c r="B240" s="134" t="s">
        <v>0</v>
      </c>
      <c r="C240" s="140"/>
      <c r="D240" s="30" t="s">
        <v>103</v>
      </c>
      <c r="E240" s="125" t="s">
        <v>104</v>
      </c>
      <c r="F240" s="126"/>
      <c r="G240" s="32">
        <v>23000</v>
      </c>
      <c r="H240" s="32">
        <v>19440</v>
      </c>
      <c r="I240" s="33">
        <v>12936.04</v>
      </c>
      <c r="J240" s="34">
        <f t="shared" si="7"/>
        <v>0.6654341563786008</v>
      </c>
    </row>
    <row r="241" spans="1:10" ht="27.75" customHeight="1">
      <c r="A241" s="21" t="s">
        <v>0</v>
      </c>
      <c r="B241" s="134" t="s">
        <v>0</v>
      </c>
      <c r="C241" s="140"/>
      <c r="D241" s="30" t="s">
        <v>28</v>
      </c>
      <c r="E241" s="125" t="s">
        <v>29</v>
      </c>
      <c r="F241" s="126"/>
      <c r="G241" s="32">
        <v>557459</v>
      </c>
      <c r="H241" s="32">
        <v>593972</v>
      </c>
      <c r="I241" s="33">
        <v>593972</v>
      </c>
      <c r="J241" s="34">
        <f t="shared" si="7"/>
        <v>1</v>
      </c>
    </row>
    <row r="242" spans="1:10" ht="28.5" customHeight="1">
      <c r="A242" s="21" t="s">
        <v>0</v>
      </c>
      <c r="B242" s="134" t="s">
        <v>0</v>
      </c>
      <c r="C242" s="140"/>
      <c r="D242" s="30" t="s">
        <v>81</v>
      </c>
      <c r="E242" s="125" t="s">
        <v>82</v>
      </c>
      <c r="F242" s="126"/>
      <c r="G242" s="32">
        <v>22000</v>
      </c>
      <c r="H242" s="32">
        <v>15000</v>
      </c>
      <c r="I242" s="33">
        <v>7546.04</v>
      </c>
      <c r="J242" s="34">
        <f t="shared" si="7"/>
        <v>0.5030693333333334</v>
      </c>
    </row>
    <row r="243" spans="1:10" ht="29.25" customHeight="1">
      <c r="A243" s="21" t="s">
        <v>0</v>
      </c>
      <c r="B243" s="134" t="s">
        <v>0</v>
      </c>
      <c r="C243" s="140"/>
      <c r="D243" s="30" t="s">
        <v>107</v>
      </c>
      <c r="E243" s="125" t="s">
        <v>108</v>
      </c>
      <c r="F243" s="126"/>
      <c r="G243" s="32">
        <v>26000</v>
      </c>
      <c r="H243" s="32">
        <v>21000</v>
      </c>
      <c r="I243" s="33">
        <v>7652.5</v>
      </c>
      <c r="J243" s="34">
        <f t="shared" si="7"/>
        <v>0.3644047619047619</v>
      </c>
    </row>
    <row r="244" spans="1:10" ht="12" customHeight="1">
      <c r="A244" s="21" t="s">
        <v>0</v>
      </c>
      <c r="B244" s="144" t="s">
        <v>0</v>
      </c>
      <c r="C244" s="145"/>
      <c r="D244" s="35" t="s">
        <v>30</v>
      </c>
      <c r="E244" s="127" t="s">
        <v>31</v>
      </c>
      <c r="F244" s="129"/>
      <c r="G244" s="36">
        <v>2100000</v>
      </c>
      <c r="H244" s="37">
        <v>140000</v>
      </c>
      <c r="I244" s="38">
        <v>50739.41</v>
      </c>
      <c r="J244" s="39">
        <f t="shared" si="7"/>
        <v>0.36242435714285715</v>
      </c>
    </row>
    <row r="245" spans="1:10" ht="12" customHeight="1">
      <c r="A245" s="21" t="s">
        <v>0</v>
      </c>
      <c r="B245" s="157" t="s">
        <v>171</v>
      </c>
      <c r="C245" s="157"/>
      <c r="D245" s="63" t="s">
        <v>0</v>
      </c>
      <c r="E245" s="158" t="s">
        <v>172</v>
      </c>
      <c r="F245" s="158"/>
      <c r="G245" s="64">
        <f>SUM(G246:G251)</f>
        <v>571450</v>
      </c>
      <c r="H245" s="64">
        <f>SUM(H246:H251)</f>
        <v>455539</v>
      </c>
      <c r="I245" s="65">
        <f>SUM(I246:I251)</f>
        <v>404676.38</v>
      </c>
      <c r="J245" s="34">
        <f t="shared" si="7"/>
        <v>0.8883462886821984</v>
      </c>
    </row>
    <row r="246" spans="1:10" ht="12" customHeight="1">
      <c r="A246" s="21" t="s">
        <v>0</v>
      </c>
      <c r="B246" s="138"/>
      <c r="C246" s="143"/>
      <c r="D246" s="26" t="s">
        <v>8</v>
      </c>
      <c r="E246" s="136" t="s">
        <v>9</v>
      </c>
      <c r="F246" s="154"/>
      <c r="G246" s="27">
        <v>23750</v>
      </c>
      <c r="H246" s="28">
        <v>26020</v>
      </c>
      <c r="I246" s="29">
        <v>21777.49</v>
      </c>
      <c r="J246" s="25">
        <f t="shared" si="7"/>
        <v>0.8369519600307457</v>
      </c>
    </row>
    <row r="247" spans="1:10" ht="12" customHeight="1">
      <c r="A247" s="21" t="s">
        <v>0</v>
      </c>
      <c r="B247" s="134" t="s">
        <v>0</v>
      </c>
      <c r="C247" s="140"/>
      <c r="D247" s="30" t="s">
        <v>10</v>
      </c>
      <c r="E247" s="125" t="s">
        <v>11</v>
      </c>
      <c r="F247" s="126"/>
      <c r="G247" s="31">
        <v>403770</v>
      </c>
      <c r="H247" s="32">
        <v>316420</v>
      </c>
      <c r="I247" s="33">
        <v>294720.83</v>
      </c>
      <c r="J247" s="34">
        <f t="shared" si="7"/>
        <v>0.9314228873016877</v>
      </c>
    </row>
    <row r="248" spans="1:10" ht="12" customHeight="1">
      <c r="A248" s="21" t="s">
        <v>0</v>
      </c>
      <c r="B248" s="134" t="s">
        <v>0</v>
      </c>
      <c r="C248" s="140"/>
      <c r="D248" s="30" t="s">
        <v>12</v>
      </c>
      <c r="E248" s="125" t="s">
        <v>13</v>
      </c>
      <c r="F248" s="126"/>
      <c r="G248" s="31">
        <v>29620</v>
      </c>
      <c r="H248" s="32">
        <v>18970</v>
      </c>
      <c r="I248" s="33">
        <v>18925.15</v>
      </c>
      <c r="J248" s="34">
        <f t="shared" si="7"/>
        <v>0.9976357406431208</v>
      </c>
    </row>
    <row r="249" spans="1:10" ht="12" customHeight="1">
      <c r="A249" s="21" t="s">
        <v>0</v>
      </c>
      <c r="B249" s="134" t="s">
        <v>0</v>
      </c>
      <c r="C249" s="140"/>
      <c r="D249" s="30" t="s">
        <v>14</v>
      </c>
      <c r="E249" s="125" t="s">
        <v>15</v>
      </c>
      <c r="F249" s="126"/>
      <c r="G249" s="32">
        <v>85850</v>
      </c>
      <c r="H249" s="32">
        <v>71959</v>
      </c>
      <c r="I249" s="33">
        <v>51107.48</v>
      </c>
      <c r="J249" s="34">
        <f t="shared" si="7"/>
        <v>0.7102305479509166</v>
      </c>
    </row>
    <row r="250" spans="1:10" ht="27" customHeight="1">
      <c r="A250" s="21" t="s">
        <v>0</v>
      </c>
      <c r="B250" s="134" t="s">
        <v>0</v>
      </c>
      <c r="C250" s="140"/>
      <c r="D250" s="30" t="s">
        <v>16</v>
      </c>
      <c r="E250" s="125" t="s">
        <v>17</v>
      </c>
      <c r="F250" s="126"/>
      <c r="G250" s="32">
        <v>10540</v>
      </c>
      <c r="H250" s="32">
        <v>8270</v>
      </c>
      <c r="I250" s="33">
        <v>4245.43</v>
      </c>
      <c r="J250" s="34">
        <f aca="true" t="shared" si="8" ref="J250:J315">I250/H250</f>
        <v>0.5133530834340991</v>
      </c>
    </row>
    <row r="251" spans="1:10" ht="27" customHeight="1">
      <c r="A251" s="21" t="s">
        <v>0</v>
      </c>
      <c r="B251" s="144" t="s">
        <v>0</v>
      </c>
      <c r="C251" s="145"/>
      <c r="D251" s="35" t="s">
        <v>28</v>
      </c>
      <c r="E251" s="127" t="s">
        <v>29</v>
      </c>
      <c r="F251" s="129"/>
      <c r="G251" s="37">
        <v>17920</v>
      </c>
      <c r="H251" s="37">
        <v>13900</v>
      </c>
      <c r="I251" s="38">
        <v>13900</v>
      </c>
      <c r="J251" s="39">
        <f t="shared" si="8"/>
        <v>1</v>
      </c>
    </row>
    <row r="252" spans="1:10" ht="12" customHeight="1">
      <c r="A252" s="21" t="s">
        <v>0</v>
      </c>
      <c r="B252" s="157" t="s">
        <v>173</v>
      </c>
      <c r="C252" s="157"/>
      <c r="D252" s="63" t="s">
        <v>0</v>
      </c>
      <c r="E252" s="158" t="s">
        <v>174</v>
      </c>
      <c r="F252" s="158"/>
      <c r="G252" s="64">
        <f>SUM(G253:G273)</f>
        <v>5022180</v>
      </c>
      <c r="H252" s="64">
        <f>SUM(H253:H273)</f>
        <v>4787673</v>
      </c>
      <c r="I252" s="64">
        <f>SUM(I253:I273)</f>
        <v>4442563.020000001</v>
      </c>
      <c r="J252" s="34">
        <f t="shared" si="8"/>
        <v>0.9279169692666983</v>
      </c>
    </row>
    <row r="253" spans="1:10" ht="27" customHeight="1">
      <c r="A253" s="21" t="s">
        <v>0</v>
      </c>
      <c r="B253" s="138" t="s">
        <v>0</v>
      </c>
      <c r="C253" s="143"/>
      <c r="D253" s="26" t="s">
        <v>175</v>
      </c>
      <c r="E253" s="136" t="s">
        <v>176</v>
      </c>
      <c r="F253" s="154"/>
      <c r="G253" s="28">
        <v>590380</v>
      </c>
      <c r="H253" s="28">
        <v>350380</v>
      </c>
      <c r="I253" s="29">
        <v>338654.4</v>
      </c>
      <c r="J253" s="25">
        <f t="shared" si="8"/>
        <v>0.9665346195559108</v>
      </c>
    </row>
    <row r="254" spans="1:10" ht="12" customHeight="1">
      <c r="A254" s="21" t="s">
        <v>0</v>
      </c>
      <c r="B254" s="134" t="s">
        <v>0</v>
      </c>
      <c r="C254" s="140"/>
      <c r="D254" s="30" t="s">
        <v>8</v>
      </c>
      <c r="E254" s="125" t="s">
        <v>9</v>
      </c>
      <c r="F254" s="126"/>
      <c r="G254" s="32">
        <v>107270</v>
      </c>
      <c r="H254" s="32">
        <v>119050</v>
      </c>
      <c r="I254" s="33">
        <v>112583.5</v>
      </c>
      <c r="J254" s="34">
        <f t="shared" si="8"/>
        <v>0.945682486350273</v>
      </c>
    </row>
    <row r="255" spans="1:10" ht="12" customHeight="1">
      <c r="A255" s="21" t="s">
        <v>0</v>
      </c>
      <c r="B255" s="134" t="s">
        <v>0</v>
      </c>
      <c r="C255" s="140"/>
      <c r="D255" s="30" t="s">
        <v>10</v>
      </c>
      <c r="E255" s="125" t="s">
        <v>11</v>
      </c>
      <c r="F255" s="126"/>
      <c r="G255" s="31">
        <v>2324400</v>
      </c>
      <c r="H255" s="32">
        <v>2140150</v>
      </c>
      <c r="I255" s="33">
        <v>2126067.79</v>
      </c>
      <c r="J255" s="34">
        <f t="shared" si="8"/>
        <v>0.9934199892530897</v>
      </c>
    </row>
    <row r="256" spans="1:10" ht="12" customHeight="1">
      <c r="A256" s="21" t="s">
        <v>0</v>
      </c>
      <c r="B256" s="134" t="s">
        <v>0</v>
      </c>
      <c r="C256" s="140"/>
      <c r="D256" s="30" t="s">
        <v>12</v>
      </c>
      <c r="E256" s="125" t="s">
        <v>13</v>
      </c>
      <c r="F256" s="126"/>
      <c r="G256" s="31">
        <v>174500</v>
      </c>
      <c r="H256" s="32">
        <v>130800</v>
      </c>
      <c r="I256" s="33">
        <v>130202.43</v>
      </c>
      <c r="J256" s="34">
        <f t="shared" si="8"/>
        <v>0.9954314220183486</v>
      </c>
    </row>
    <row r="257" spans="1:10" ht="12" customHeight="1">
      <c r="A257" s="21" t="s">
        <v>0</v>
      </c>
      <c r="B257" s="134" t="s">
        <v>0</v>
      </c>
      <c r="C257" s="140"/>
      <c r="D257" s="30" t="s">
        <v>14</v>
      </c>
      <c r="E257" s="125" t="s">
        <v>15</v>
      </c>
      <c r="F257" s="126"/>
      <c r="G257" s="31">
        <v>517090</v>
      </c>
      <c r="H257" s="32">
        <v>395378</v>
      </c>
      <c r="I257" s="33">
        <v>387158.07</v>
      </c>
      <c r="J257" s="34">
        <f t="shared" si="8"/>
        <v>0.9792099459251653</v>
      </c>
    </row>
    <row r="258" spans="1:10" ht="27" customHeight="1">
      <c r="A258" s="21" t="s">
        <v>0</v>
      </c>
      <c r="B258" s="134" t="s">
        <v>0</v>
      </c>
      <c r="C258" s="140"/>
      <c r="D258" s="30" t="s">
        <v>16</v>
      </c>
      <c r="E258" s="125" t="s">
        <v>17</v>
      </c>
      <c r="F258" s="126"/>
      <c r="G258" s="32">
        <v>63300</v>
      </c>
      <c r="H258" s="32">
        <v>50300</v>
      </c>
      <c r="I258" s="33">
        <v>47820.37</v>
      </c>
      <c r="J258" s="34">
        <f t="shared" si="8"/>
        <v>0.950703180914513</v>
      </c>
    </row>
    <row r="259" spans="1:10" ht="12" customHeight="1">
      <c r="A259" s="21" t="s">
        <v>0</v>
      </c>
      <c r="B259" s="134" t="s">
        <v>0</v>
      </c>
      <c r="C259" s="140"/>
      <c r="D259" s="30" t="s">
        <v>18</v>
      </c>
      <c r="E259" s="125" t="s">
        <v>19</v>
      </c>
      <c r="F259" s="126"/>
      <c r="G259" s="31">
        <v>11520</v>
      </c>
      <c r="H259" s="32">
        <v>20490</v>
      </c>
      <c r="I259" s="33">
        <v>17586</v>
      </c>
      <c r="J259" s="34">
        <f t="shared" si="8"/>
        <v>0.8582723279648609</v>
      </c>
    </row>
    <row r="260" spans="1:10" ht="12" customHeight="1">
      <c r="A260" s="21" t="s">
        <v>0</v>
      </c>
      <c r="B260" s="134" t="s">
        <v>0</v>
      </c>
      <c r="C260" s="140"/>
      <c r="D260" s="30" t="s">
        <v>20</v>
      </c>
      <c r="E260" s="125" t="s">
        <v>21</v>
      </c>
      <c r="F260" s="126"/>
      <c r="G260" s="31">
        <v>103000</v>
      </c>
      <c r="H260" s="32">
        <v>118000</v>
      </c>
      <c r="I260" s="33">
        <v>90718.67</v>
      </c>
      <c r="J260" s="34">
        <f t="shared" si="8"/>
        <v>0.7688022881355933</v>
      </c>
    </row>
    <row r="261" spans="1:10" ht="12" customHeight="1">
      <c r="A261" s="21" t="s">
        <v>0</v>
      </c>
      <c r="B261" s="134" t="s">
        <v>0</v>
      </c>
      <c r="C261" s="140"/>
      <c r="D261" s="30" t="s">
        <v>167</v>
      </c>
      <c r="E261" s="125" t="s">
        <v>168</v>
      </c>
      <c r="F261" s="126"/>
      <c r="G261" s="31">
        <v>20300</v>
      </c>
      <c r="H261" s="32">
        <v>12500</v>
      </c>
      <c r="I261" s="33">
        <v>11521.1</v>
      </c>
      <c r="J261" s="34">
        <f t="shared" si="8"/>
        <v>0.9216880000000001</v>
      </c>
    </row>
    <row r="262" spans="1:10" ht="12" customHeight="1">
      <c r="A262" s="21" t="s">
        <v>0</v>
      </c>
      <c r="B262" s="134" t="s">
        <v>0</v>
      </c>
      <c r="C262" s="140"/>
      <c r="D262" s="30" t="s">
        <v>67</v>
      </c>
      <c r="E262" s="125" t="s">
        <v>68</v>
      </c>
      <c r="F262" s="126"/>
      <c r="G262" s="31">
        <v>65600</v>
      </c>
      <c r="H262" s="32">
        <v>64827</v>
      </c>
      <c r="I262" s="33">
        <v>46690.24</v>
      </c>
      <c r="J262" s="34">
        <f t="shared" si="8"/>
        <v>0.7202282999367547</v>
      </c>
    </row>
    <row r="263" spans="1:10" ht="12" customHeight="1">
      <c r="A263" s="21" t="s">
        <v>0</v>
      </c>
      <c r="B263" s="134" t="s">
        <v>0</v>
      </c>
      <c r="C263" s="140"/>
      <c r="D263" s="30" t="s">
        <v>22</v>
      </c>
      <c r="E263" s="125" t="s">
        <v>23</v>
      </c>
      <c r="F263" s="126"/>
      <c r="G263" s="32">
        <v>4800</v>
      </c>
      <c r="H263" s="32">
        <v>6000</v>
      </c>
      <c r="I263" s="33">
        <v>2838.84</v>
      </c>
      <c r="J263" s="34">
        <f t="shared" si="8"/>
        <v>0.47314</v>
      </c>
    </row>
    <row r="264" spans="1:10" ht="12" customHeight="1">
      <c r="A264" s="21" t="s">
        <v>0</v>
      </c>
      <c r="B264" s="134" t="s">
        <v>0</v>
      </c>
      <c r="C264" s="140"/>
      <c r="D264" s="30" t="s">
        <v>24</v>
      </c>
      <c r="E264" s="125" t="s">
        <v>25</v>
      </c>
      <c r="F264" s="126"/>
      <c r="G264" s="32">
        <v>3000</v>
      </c>
      <c r="H264" s="32">
        <v>3300</v>
      </c>
      <c r="I264" s="33">
        <v>2525</v>
      </c>
      <c r="J264" s="34">
        <f t="shared" si="8"/>
        <v>0.7651515151515151</v>
      </c>
    </row>
    <row r="265" spans="1:10" ht="12" customHeight="1">
      <c r="A265" s="21" t="s">
        <v>0</v>
      </c>
      <c r="B265" s="134" t="s">
        <v>0</v>
      </c>
      <c r="C265" s="140"/>
      <c r="D265" s="30" t="s">
        <v>26</v>
      </c>
      <c r="E265" s="125" t="s">
        <v>27</v>
      </c>
      <c r="F265" s="126"/>
      <c r="G265" s="31">
        <v>66900</v>
      </c>
      <c r="H265" s="32">
        <v>78166</v>
      </c>
      <c r="I265" s="33">
        <v>75664.47</v>
      </c>
      <c r="J265" s="34">
        <f t="shared" si="8"/>
        <v>0.9679972110636338</v>
      </c>
    </row>
    <row r="266" spans="1:10" ht="24" customHeight="1">
      <c r="A266" s="21" t="s">
        <v>0</v>
      </c>
      <c r="B266" s="134" t="s">
        <v>0</v>
      </c>
      <c r="C266" s="140"/>
      <c r="D266" s="30" t="s">
        <v>101</v>
      </c>
      <c r="E266" s="125" t="s">
        <v>102</v>
      </c>
      <c r="F266" s="126"/>
      <c r="G266" s="32">
        <v>6600</v>
      </c>
      <c r="H266" s="32">
        <v>9100</v>
      </c>
      <c r="I266" s="33">
        <v>7758.2</v>
      </c>
      <c r="J266" s="34">
        <f t="shared" si="8"/>
        <v>0.8525494505494505</v>
      </c>
    </row>
    <row r="267" spans="1:10" ht="12" customHeight="1">
      <c r="A267" s="21" t="s">
        <v>0</v>
      </c>
      <c r="B267" s="134" t="s">
        <v>0</v>
      </c>
      <c r="C267" s="140"/>
      <c r="D267" s="30" t="s">
        <v>103</v>
      </c>
      <c r="E267" s="125" t="s">
        <v>104</v>
      </c>
      <c r="F267" s="126"/>
      <c r="G267" s="32">
        <v>6300</v>
      </c>
      <c r="H267" s="32">
        <v>7300</v>
      </c>
      <c r="I267" s="33">
        <v>5697.83</v>
      </c>
      <c r="J267" s="34">
        <f t="shared" si="8"/>
        <v>0.7805246575342466</v>
      </c>
    </row>
    <row r="268" spans="1:10" ht="12" customHeight="1">
      <c r="A268" s="21" t="s">
        <v>0</v>
      </c>
      <c r="B268" s="134" t="s">
        <v>0</v>
      </c>
      <c r="C268" s="140"/>
      <c r="D268" s="30" t="s">
        <v>40</v>
      </c>
      <c r="E268" s="125" t="s">
        <v>41</v>
      </c>
      <c r="F268" s="126"/>
      <c r="G268" s="32">
        <v>820000</v>
      </c>
      <c r="H268" s="32">
        <v>1105000</v>
      </c>
      <c r="I268" s="33">
        <v>910023.71</v>
      </c>
      <c r="J268" s="34">
        <f t="shared" si="8"/>
        <v>0.8235508687782805</v>
      </c>
    </row>
    <row r="269" spans="1:10" ht="24.75" customHeight="1">
      <c r="A269" s="21" t="s">
        <v>0</v>
      </c>
      <c r="B269" s="134" t="s">
        <v>0</v>
      </c>
      <c r="C269" s="140"/>
      <c r="D269" s="30" t="s">
        <v>28</v>
      </c>
      <c r="E269" s="125" t="s">
        <v>29</v>
      </c>
      <c r="F269" s="126"/>
      <c r="G269" s="32">
        <v>122420</v>
      </c>
      <c r="H269" s="32">
        <v>125432</v>
      </c>
      <c r="I269" s="33">
        <v>125432</v>
      </c>
      <c r="J269" s="34">
        <f t="shared" si="8"/>
        <v>1</v>
      </c>
    </row>
    <row r="270" spans="1:10" ht="12.75">
      <c r="A270" s="21"/>
      <c r="B270" s="90"/>
      <c r="C270" s="91"/>
      <c r="D270" s="30">
        <v>4480</v>
      </c>
      <c r="E270" s="125" t="s">
        <v>341</v>
      </c>
      <c r="F270" s="126"/>
      <c r="G270" s="32">
        <v>0</v>
      </c>
      <c r="H270" s="32">
        <v>450</v>
      </c>
      <c r="I270" s="33">
        <v>414</v>
      </c>
      <c r="J270" s="34">
        <f t="shared" si="8"/>
        <v>0.92</v>
      </c>
    </row>
    <row r="271" spans="1:10" ht="26.25" customHeight="1">
      <c r="A271" s="21" t="s">
        <v>0</v>
      </c>
      <c r="B271" s="134" t="s">
        <v>0</v>
      </c>
      <c r="C271" s="140"/>
      <c r="D271" s="30" t="s">
        <v>81</v>
      </c>
      <c r="E271" s="125" t="s">
        <v>82</v>
      </c>
      <c r="F271" s="126"/>
      <c r="G271" s="32">
        <v>5800</v>
      </c>
      <c r="H271" s="32">
        <v>3050</v>
      </c>
      <c r="I271" s="33">
        <v>1468.4</v>
      </c>
      <c r="J271" s="34">
        <f t="shared" si="8"/>
        <v>0.4814426229508197</v>
      </c>
    </row>
    <row r="272" spans="1:11" ht="26.25" customHeight="1">
      <c r="A272" s="21" t="s">
        <v>0</v>
      </c>
      <c r="B272" s="134" t="s">
        <v>0</v>
      </c>
      <c r="C272" s="135"/>
      <c r="D272" s="90" t="s">
        <v>107</v>
      </c>
      <c r="E272" s="125" t="s">
        <v>108</v>
      </c>
      <c r="F272" s="159"/>
      <c r="G272" s="54">
        <v>9000</v>
      </c>
      <c r="H272" s="54">
        <v>8000</v>
      </c>
      <c r="I272" s="111">
        <v>1738</v>
      </c>
      <c r="J272" s="112">
        <f t="shared" si="8"/>
        <v>0.21725</v>
      </c>
      <c r="K272" s="115"/>
    </row>
    <row r="273" spans="1:10" ht="26.25" customHeight="1">
      <c r="A273" s="21"/>
      <c r="B273" s="89"/>
      <c r="C273" s="100"/>
      <c r="D273" s="35">
        <v>6050</v>
      </c>
      <c r="E273" s="128" t="s">
        <v>31</v>
      </c>
      <c r="F273" s="129"/>
      <c r="G273" s="55">
        <v>0</v>
      </c>
      <c r="H273" s="55">
        <v>40000</v>
      </c>
      <c r="I273" s="38">
        <v>0</v>
      </c>
      <c r="J273" s="39">
        <f t="shared" si="8"/>
        <v>0</v>
      </c>
    </row>
    <row r="274" spans="1:10" ht="12" customHeight="1">
      <c r="A274" s="21" t="s">
        <v>0</v>
      </c>
      <c r="B274" s="150" t="s">
        <v>177</v>
      </c>
      <c r="C274" s="150"/>
      <c r="D274" s="40" t="s">
        <v>0</v>
      </c>
      <c r="E274" s="151" t="s">
        <v>178</v>
      </c>
      <c r="F274" s="151"/>
      <c r="G274" s="41">
        <f>G275</f>
        <v>107952</v>
      </c>
      <c r="H274" s="41">
        <f>H275</f>
        <v>67952</v>
      </c>
      <c r="I274" s="67">
        <f>I275</f>
        <v>63156.3</v>
      </c>
      <c r="J274" s="39">
        <f t="shared" si="8"/>
        <v>0.9294251824817519</v>
      </c>
    </row>
    <row r="275" spans="1:10" ht="67.5" customHeight="1">
      <c r="A275" s="43" t="s">
        <v>0</v>
      </c>
      <c r="B275" s="141" t="s">
        <v>0</v>
      </c>
      <c r="C275" s="141"/>
      <c r="D275" s="44" t="s">
        <v>179</v>
      </c>
      <c r="E275" s="142" t="s">
        <v>180</v>
      </c>
      <c r="F275" s="142"/>
      <c r="G275" s="45">
        <v>107952</v>
      </c>
      <c r="H275" s="46">
        <v>67952</v>
      </c>
      <c r="I275" s="52">
        <v>63156.3</v>
      </c>
      <c r="J275" s="48">
        <f t="shared" si="8"/>
        <v>0.9294251824817519</v>
      </c>
    </row>
    <row r="276" spans="1:10" ht="12" customHeight="1">
      <c r="A276" s="21" t="s">
        <v>0</v>
      </c>
      <c r="B276" s="147" t="s">
        <v>181</v>
      </c>
      <c r="C276" s="147"/>
      <c r="D276" s="22" t="s">
        <v>0</v>
      </c>
      <c r="E276" s="148" t="s">
        <v>182</v>
      </c>
      <c r="F276" s="148"/>
      <c r="G276" s="23">
        <f>SUM(G277:G281)</f>
        <v>1100000</v>
      </c>
      <c r="H276" s="23">
        <f>SUM(H277:H281)</f>
        <v>735883</v>
      </c>
      <c r="I276" s="62">
        <f>SUM(I277:I281)</f>
        <v>523018.75</v>
      </c>
      <c r="J276" s="25">
        <f t="shared" si="8"/>
        <v>0.7107362855236499</v>
      </c>
    </row>
    <row r="277" spans="1:10" ht="12" customHeight="1">
      <c r="A277" s="21" t="s">
        <v>0</v>
      </c>
      <c r="B277" s="138" t="s">
        <v>0</v>
      </c>
      <c r="C277" s="143"/>
      <c r="D277" s="26" t="s">
        <v>14</v>
      </c>
      <c r="E277" s="136" t="s">
        <v>15</v>
      </c>
      <c r="F277" s="154"/>
      <c r="G277" s="28">
        <v>24000</v>
      </c>
      <c r="H277" s="28">
        <v>22000</v>
      </c>
      <c r="I277" s="29">
        <v>10657.67</v>
      </c>
      <c r="J277" s="25">
        <f t="shared" si="8"/>
        <v>0.4844395454545455</v>
      </c>
    </row>
    <row r="278" spans="1:10" ht="29.25" customHeight="1">
      <c r="A278" s="21" t="s">
        <v>0</v>
      </c>
      <c r="B278" s="134" t="s">
        <v>0</v>
      </c>
      <c r="C278" s="140"/>
      <c r="D278" s="30" t="s">
        <v>16</v>
      </c>
      <c r="E278" s="125" t="s">
        <v>17</v>
      </c>
      <c r="F278" s="126"/>
      <c r="G278" s="32">
        <v>4000</v>
      </c>
      <c r="H278" s="32">
        <v>4000</v>
      </c>
      <c r="I278" s="33">
        <v>341.59</v>
      </c>
      <c r="J278" s="34">
        <f t="shared" si="8"/>
        <v>0.08539749999999999</v>
      </c>
    </row>
    <row r="279" spans="1:10" ht="12" customHeight="1">
      <c r="A279" s="21" t="s">
        <v>0</v>
      </c>
      <c r="B279" s="134" t="s">
        <v>0</v>
      </c>
      <c r="C279" s="140"/>
      <c r="D279" s="30" t="s">
        <v>18</v>
      </c>
      <c r="E279" s="125" t="s">
        <v>19</v>
      </c>
      <c r="F279" s="126"/>
      <c r="G279" s="32">
        <v>130000</v>
      </c>
      <c r="H279" s="32">
        <v>90000</v>
      </c>
      <c r="I279" s="33">
        <v>63010.63</v>
      </c>
      <c r="J279" s="34">
        <f t="shared" si="8"/>
        <v>0.7001181111111111</v>
      </c>
    </row>
    <row r="280" spans="1:10" ht="12" customHeight="1">
      <c r="A280" s="21" t="s">
        <v>0</v>
      </c>
      <c r="B280" s="134" t="s">
        <v>0</v>
      </c>
      <c r="C280" s="140"/>
      <c r="D280" s="30" t="s">
        <v>26</v>
      </c>
      <c r="E280" s="125" t="s">
        <v>27</v>
      </c>
      <c r="F280" s="126"/>
      <c r="G280" s="31">
        <v>940000</v>
      </c>
      <c r="H280" s="32">
        <v>617883</v>
      </c>
      <c r="I280" s="33">
        <v>448619.45</v>
      </c>
      <c r="J280" s="34">
        <f t="shared" si="8"/>
        <v>0.7260588978819615</v>
      </c>
    </row>
    <row r="281" spans="1:10" ht="25.5" customHeight="1">
      <c r="A281" s="21" t="s">
        <v>0</v>
      </c>
      <c r="B281" s="144" t="s">
        <v>0</v>
      </c>
      <c r="C281" s="145"/>
      <c r="D281" s="35" t="s">
        <v>101</v>
      </c>
      <c r="E281" s="127" t="s">
        <v>102</v>
      </c>
      <c r="F281" s="129"/>
      <c r="G281" s="36">
        <v>2000</v>
      </c>
      <c r="H281" s="37">
        <v>2000</v>
      </c>
      <c r="I281" s="38">
        <v>389.41</v>
      </c>
      <c r="J281" s="39">
        <f t="shared" si="8"/>
        <v>0.19470500000000002</v>
      </c>
    </row>
    <row r="282" spans="1:10" ht="12" customHeight="1">
      <c r="A282" s="21" t="s">
        <v>0</v>
      </c>
      <c r="B282" s="157" t="s">
        <v>183</v>
      </c>
      <c r="C282" s="157"/>
      <c r="D282" s="63" t="s">
        <v>0</v>
      </c>
      <c r="E282" s="158" t="s">
        <v>184</v>
      </c>
      <c r="F282" s="158"/>
      <c r="G282" s="64">
        <f>G283+G284</f>
        <v>103350</v>
      </c>
      <c r="H282" s="64">
        <f>H283+H284</f>
        <v>48350</v>
      </c>
      <c r="I282" s="65">
        <f>I283+I284</f>
        <v>36639.240000000005</v>
      </c>
      <c r="J282" s="34">
        <f t="shared" si="8"/>
        <v>0.7577919338159257</v>
      </c>
    </row>
    <row r="283" spans="1:10" ht="12" customHeight="1">
      <c r="A283" s="21" t="s">
        <v>0</v>
      </c>
      <c r="B283" s="138" t="s">
        <v>0</v>
      </c>
      <c r="C283" s="143"/>
      <c r="D283" s="26" t="s">
        <v>26</v>
      </c>
      <c r="E283" s="136" t="s">
        <v>27</v>
      </c>
      <c r="F283" s="154"/>
      <c r="G283" s="27">
        <v>57330</v>
      </c>
      <c r="H283" s="28">
        <v>23160</v>
      </c>
      <c r="I283" s="29">
        <v>17625</v>
      </c>
      <c r="J283" s="25">
        <f t="shared" si="8"/>
        <v>0.7610103626943006</v>
      </c>
    </row>
    <row r="284" spans="1:10" ht="25.5" customHeight="1">
      <c r="A284" s="21" t="s">
        <v>0</v>
      </c>
      <c r="B284" s="144" t="s">
        <v>0</v>
      </c>
      <c r="C284" s="145"/>
      <c r="D284" s="35" t="s">
        <v>107</v>
      </c>
      <c r="E284" s="127" t="s">
        <v>108</v>
      </c>
      <c r="F284" s="129"/>
      <c r="G284" s="36">
        <v>46020</v>
      </c>
      <c r="H284" s="37">
        <v>25190</v>
      </c>
      <c r="I284" s="38">
        <v>19014.24</v>
      </c>
      <c r="J284" s="39">
        <f t="shared" si="8"/>
        <v>0.7548328701865821</v>
      </c>
    </row>
    <row r="285" spans="1:10" ht="12" customHeight="1">
      <c r="A285" s="21" t="s">
        <v>0</v>
      </c>
      <c r="B285" s="157" t="s">
        <v>185</v>
      </c>
      <c r="C285" s="157"/>
      <c r="D285" s="63" t="s">
        <v>0</v>
      </c>
      <c r="E285" s="158" t="s">
        <v>186</v>
      </c>
      <c r="F285" s="158"/>
      <c r="G285" s="64">
        <f>SUM(G286:G294)</f>
        <v>255600</v>
      </c>
      <c r="H285" s="64">
        <f>SUM(H286:H294)</f>
        <v>220600</v>
      </c>
      <c r="I285" s="65">
        <f>SUM(I286:I294)</f>
        <v>195698.99</v>
      </c>
      <c r="J285" s="34">
        <f t="shared" si="8"/>
        <v>0.8871214415231187</v>
      </c>
    </row>
    <row r="286" spans="1:10" ht="12" customHeight="1">
      <c r="A286" s="21" t="s">
        <v>0</v>
      </c>
      <c r="B286" s="138" t="s">
        <v>0</v>
      </c>
      <c r="C286" s="143"/>
      <c r="D286" s="26" t="s">
        <v>8</v>
      </c>
      <c r="E286" s="136" t="s">
        <v>9</v>
      </c>
      <c r="F286" s="154"/>
      <c r="G286" s="28">
        <v>1000</v>
      </c>
      <c r="H286" s="28">
        <v>1000</v>
      </c>
      <c r="I286" s="29">
        <v>550.84</v>
      </c>
      <c r="J286" s="25">
        <f t="shared" si="8"/>
        <v>0.55084</v>
      </c>
    </row>
    <row r="287" spans="1:10" ht="12" customHeight="1">
      <c r="A287" s="21" t="s">
        <v>0</v>
      </c>
      <c r="B287" s="134" t="s">
        <v>0</v>
      </c>
      <c r="C287" s="140"/>
      <c r="D287" s="30" t="s">
        <v>10</v>
      </c>
      <c r="E287" s="125" t="s">
        <v>11</v>
      </c>
      <c r="F287" s="126"/>
      <c r="G287" s="32">
        <v>133055</v>
      </c>
      <c r="H287" s="32">
        <v>133055</v>
      </c>
      <c r="I287" s="33">
        <v>115142.2</v>
      </c>
      <c r="J287" s="34">
        <f t="shared" si="8"/>
        <v>0.8653729660666641</v>
      </c>
    </row>
    <row r="288" spans="1:10" ht="12" customHeight="1">
      <c r="A288" s="21" t="s">
        <v>0</v>
      </c>
      <c r="B288" s="134" t="s">
        <v>0</v>
      </c>
      <c r="C288" s="140"/>
      <c r="D288" s="30" t="s">
        <v>12</v>
      </c>
      <c r="E288" s="125" t="s">
        <v>13</v>
      </c>
      <c r="F288" s="126"/>
      <c r="G288" s="32">
        <v>8600</v>
      </c>
      <c r="H288" s="32">
        <v>8600</v>
      </c>
      <c r="I288" s="33">
        <v>8466.36</v>
      </c>
      <c r="J288" s="34">
        <f t="shared" si="8"/>
        <v>0.9844604651162792</v>
      </c>
    </row>
    <row r="289" spans="1:10" ht="12" customHeight="1">
      <c r="A289" s="21" t="s">
        <v>0</v>
      </c>
      <c r="B289" s="134" t="s">
        <v>0</v>
      </c>
      <c r="C289" s="140"/>
      <c r="D289" s="30" t="s">
        <v>14</v>
      </c>
      <c r="E289" s="125" t="s">
        <v>15</v>
      </c>
      <c r="F289" s="126"/>
      <c r="G289" s="31">
        <v>24275</v>
      </c>
      <c r="H289" s="32">
        <v>21957</v>
      </c>
      <c r="I289" s="33">
        <v>21382.28</v>
      </c>
      <c r="J289" s="34">
        <f t="shared" si="8"/>
        <v>0.9738252038074418</v>
      </c>
    </row>
    <row r="290" spans="1:10" ht="25.5" customHeight="1">
      <c r="A290" s="21" t="s">
        <v>0</v>
      </c>
      <c r="B290" s="134" t="s">
        <v>0</v>
      </c>
      <c r="C290" s="140"/>
      <c r="D290" s="30" t="s">
        <v>16</v>
      </c>
      <c r="E290" s="125" t="s">
        <v>17</v>
      </c>
      <c r="F290" s="126"/>
      <c r="G290" s="32">
        <v>2970</v>
      </c>
      <c r="H290" s="32">
        <v>2970</v>
      </c>
      <c r="I290" s="33">
        <v>1945.41</v>
      </c>
      <c r="J290" s="34">
        <f t="shared" si="8"/>
        <v>0.6550202020202021</v>
      </c>
    </row>
    <row r="291" spans="1:10" ht="12" customHeight="1">
      <c r="A291" s="21" t="s">
        <v>0</v>
      </c>
      <c r="B291" s="134" t="s">
        <v>0</v>
      </c>
      <c r="C291" s="140"/>
      <c r="D291" s="30" t="s">
        <v>187</v>
      </c>
      <c r="E291" s="125" t="s">
        <v>188</v>
      </c>
      <c r="F291" s="126"/>
      <c r="G291" s="32">
        <v>76900</v>
      </c>
      <c r="H291" s="32">
        <v>41900</v>
      </c>
      <c r="I291" s="33">
        <v>38929</v>
      </c>
      <c r="J291" s="34">
        <f t="shared" si="8"/>
        <v>0.9290930787589499</v>
      </c>
    </row>
    <row r="292" spans="1:10" ht="12" customHeight="1">
      <c r="A292" s="21" t="s">
        <v>0</v>
      </c>
      <c r="B292" s="134" t="s">
        <v>0</v>
      </c>
      <c r="C292" s="140"/>
      <c r="D292" s="30" t="s">
        <v>67</v>
      </c>
      <c r="E292" s="125" t="s">
        <v>68</v>
      </c>
      <c r="F292" s="126"/>
      <c r="G292" s="32">
        <v>4100</v>
      </c>
      <c r="H292" s="32">
        <v>4100</v>
      </c>
      <c r="I292" s="33">
        <v>2460</v>
      </c>
      <c r="J292" s="34">
        <f t="shared" si="8"/>
        <v>0.6</v>
      </c>
    </row>
    <row r="293" spans="1:10" ht="12" customHeight="1">
      <c r="A293" s="21" t="s">
        <v>0</v>
      </c>
      <c r="B293" s="134" t="s">
        <v>0</v>
      </c>
      <c r="C293" s="140"/>
      <c r="D293" s="30" t="s">
        <v>103</v>
      </c>
      <c r="E293" s="125" t="s">
        <v>104</v>
      </c>
      <c r="F293" s="126"/>
      <c r="G293" s="31">
        <v>0</v>
      </c>
      <c r="H293" s="32">
        <v>1075</v>
      </c>
      <c r="I293" s="33">
        <v>879.9</v>
      </c>
      <c r="J293" s="34">
        <f t="shared" si="8"/>
        <v>0.8185116279069767</v>
      </c>
    </row>
    <row r="294" spans="1:10" ht="24.75" customHeight="1">
      <c r="A294" s="21" t="s">
        <v>0</v>
      </c>
      <c r="B294" s="144" t="s">
        <v>0</v>
      </c>
      <c r="C294" s="145"/>
      <c r="D294" s="35" t="s">
        <v>28</v>
      </c>
      <c r="E294" s="127" t="s">
        <v>29</v>
      </c>
      <c r="F294" s="129"/>
      <c r="G294" s="36">
        <v>4700</v>
      </c>
      <c r="H294" s="37">
        <v>5943</v>
      </c>
      <c r="I294" s="38">
        <v>5943</v>
      </c>
      <c r="J294" s="39">
        <f t="shared" si="8"/>
        <v>1</v>
      </c>
    </row>
    <row r="295" spans="1:10" ht="67.5" customHeight="1">
      <c r="A295" s="21" t="s">
        <v>0</v>
      </c>
      <c r="B295" s="157" t="s">
        <v>189</v>
      </c>
      <c r="C295" s="157"/>
      <c r="D295" s="63" t="s">
        <v>0</v>
      </c>
      <c r="E295" s="158" t="s">
        <v>190</v>
      </c>
      <c r="F295" s="158"/>
      <c r="G295" s="64">
        <f>SUM(G296:G301)</f>
        <v>506781</v>
      </c>
      <c r="H295" s="64">
        <f>SUM(H296:H301)</f>
        <v>391781</v>
      </c>
      <c r="I295" s="65">
        <f>SUM(I296:I301)</f>
        <v>343879.95999999996</v>
      </c>
      <c r="J295" s="34">
        <f t="shared" si="8"/>
        <v>0.8777351632672333</v>
      </c>
    </row>
    <row r="296" spans="1:10" ht="25.5" customHeight="1">
      <c r="A296" s="21" t="s">
        <v>0</v>
      </c>
      <c r="B296" s="138" t="s">
        <v>0</v>
      </c>
      <c r="C296" s="143"/>
      <c r="D296" s="26" t="s">
        <v>175</v>
      </c>
      <c r="E296" s="136" t="s">
        <v>176</v>
      </c>
      <c r="F296" s="154"/>
      <c r="G296" s="28">
        <v>403081</v>
      </c>
      <c r="H296" s="28">
        <v>288081</v>
      </c>
      <c r="I296" s="29">
        <v>283979.57</v>
      </c>
      <c r="J296" s="25">
        <f t="shared" si="8"/>
        <v>0.9857629277876708</v>
      </c>
    </row>
    <row r="297" spans="1:10" ht="12" customHeight="1">
      <c r="A297" s="21" t="s">
        <v>0</v>
      </c>
      <c r="B297" s="134" t="s">
        <v>0</v>
      </c>
      <c r="C297" s="140"/>
      <c r="D297" s="30" t="s">
        <v>8</v>
      </c>
      <c r="E297" s="125" t="s">
        <v>9</v>
      </c>
      <c r="F297" s="126"/>
      <c r="G297" s="31">
        <v>1500</v>
      </c>
      <c r="H297" s="32">
        <v>5550</v>
      </c>
      <c r="I297" s="33">
        <v>2629.55</v>
      </c>
      <c r="J297" s="34">
        <f t="shared" si="8"/>
        <v>0.47379279279279285</v>
      </c>
    </row>
    <row r="298" spans="1:10" ht="12" customHeight="1">
      <c r="A298" s="21" t="s">
        <v>0</v>
      </c>
      <c r="B298" s="134" t="s">
        <v>0</v>
      </c>
      <c r="C298" s="140"/>
      <c r="D298" s="30" t="s">
        <v>10</v>
      </c>
      <c r="E298" s="125" t="s">
        <v>11</v>
      </c>
      <c r="F298" s="126"/>
      <c r="G298" s="31">
        <v>78550</v>
      </c>
      <c r="H298" s="32">
        <v>75400</v>
      </c>
      <c r="I298" s="33">
        <v>45067.05</v>
      </c>
      <c r="J298" s="34">
        <f t="shared" si="8"/>
        <v>0.5977062334217507</v>
      </c>
    </row>
    <row r="299" spans="1:10" ht="12" customHeight="1">
      <c r="A299" s="21" t="s">
        <v>0</v>
      </c>
      <c r="B299" s="134" t="s">
        <v>0</v>
      </c>
      <c r="C299" s="140"/>
      <c r="D299" s="30" t="s">
        <v>12</v>
      </c>
      <c r="E299" s="125" t="s">
        <v>13</v>
      </c>
      <c r="F299" s="126"/>
      <c r="G299" s="31">
        <v>4600</v>
      </c>
      <c r="H299" s="32">
        <v>3700</v>
      </c>
      <c r="I299" s="33">
        <v>2881.86</v>
      </c>
      <c r="J299" s="34">
        <f t="shared" si="8"/>
        <v>0.7788810810810811</v>
      </c>
    </row>
    <row r="300" spans="1:10" ht="12" customHeight="1">
      <c r="A300" s="21" t="s">
        <v>0</v>
      </c>
      <c r="B300" s="134" t="s">
        <v>0</v>
      </c>
      <c r="C300" s="140"/>
      <c r="D300" s="30" t="s">
        <v>14</v>
      </c>
      <c r="E300" s="125" t="s">
        <v>15</v>
      </c>
      <c r="F300" s="126"/>
      <c r="G300" s="32">
        <v>16900</v>
      </c>
      <c r="H300" s="32">
        <v>16900</v>
      </c>
      <c r="I300" s="33">
        <v>8156.27</v>
      </c>
      <c r="J300" s="34">
        <f t="shared" si="8"/>
        <v>0.48261952662721896</v>
      </c>
    </row>
    <row r="301" spans="1:10" ht="29.25" customHeight="1">
      <c r="A301" s="21" t="s">
        <v>0</v>
      </c>
      <c r="B301" s="144" t="s">
        <v>0</v>
      </c>
      <c r="C301" s="145"/>
      <c r="D301" s="35" t="s">
        <v>16</v>
      </c>
      <c r="E301" s="127" t="s">
        <v>17</v>
      </c>
      <c r="F301" s="129"/>
      <c r="G301" s="37">
        <v>2150</v>
      </c>
      <c r="H301" s="37">
        <v>2150</v>
      </c>
      <c r="I301" s="38">
        <v>1165.66</v>
      </c>
      <c r="J301" s="39">
        <f t="shared" si="8"/>
        <v>0.5421674418604652</v>
      </c>
    </row>
    <row r="302" spans="1:10" ht="41.25" customHeight="1">
      <c r="A302" s="21" t="s">
        <v>0</v>
      </c>
      <c r="B302" s="157" t="s">
        <v>191</v>
      </c>
      <c r="C302" s="157"/>
      <c r="D302" s="63" t="s">
        <v>0</v>
      </c>
      <c r="E302" s="158" t="s">
        <v>192</v>
      </c>
      <c r="F302" s="158"/>
      <c r="G302" s="64">
        <f>SUM(G303:G312)</f>
        <v>1637985</v>
      </c>
      <c r="H302" s="64">
        <f>SUM(H303:H312)</f>
        <v>1379985</v>
      </c>
      <c r="I302" s="65">
        <f>SUM(I303:I312)</f>
        <v>1285915</v>
      </c>
      <c r="J302" s="34">
        <f t="shared" si="8"/>
        <v>0.9318325923832506</v>
      </c>
    </row>
    <row r="303" spans="1:10" ht="12" customHeight="1">
      <c r="A303" s="21" t="s">
        <v>0</v>
      </c>
      <c r="B303" s="138" t="s">
        <v>0</v>
      </c>
      <c r="C303" s="143"/>
      <c r="D303" s="26" t="s">
        <v>8</v>
      </c>
      <c r="E303" s="136" t="s">
        <v>9</v>
      </c>
      <c r="F303" s="154"/>
      <c r="G303" s="27">
        <v>60260</v>
      </c>
      <c r="H303" s="28">
        <v>64860</v>
      </c>
      <c r="I303" s="29">
        <v>50611.71</v>
      </c>
      <c r="J303" s="25">
        <f t="shared" si="8"/>
        <v>0.7803223866790009</v>
      </c>
    </row>
    <row r="304" spans="1:10" ht="12" customHeight="1">
      <c r="A304" s="21" t="s">
        <v>0</v>
      </c>
      <c r="B304" s="134" t="s">
        <v>0</v>
      </c>
      <c r="C304" s="140"/>
      <c r="D304" s="30" t="s">
        <v>10</v>
      </c>
      <c r="E304" s="125" t="s">
        <v>11</v>
      </c>
      <c r="F304" s="126"/>
      <c r="G304" s="31">
        <v>1126200</v>
      </c>
      <c r="H304" s="32">
        <v>976350</v>
      </c>
      <c r="I304" s="33">
        <v>948790.81</v>
      </c>
      <c r="J304" s="34">
        <f t="shared" si="8"/>
        <v>0.9717732472986123</v>
      </c>
    </row>
    <row r="305" spans="1:10" ht="12" customHeight="1">
      <c r="A305" s="21" t="s">
        <v>0</v>
      </c>
      <c r="B305" s="134" t="s">
        <v>0</v>
      </c>
      <c r="C305" s="140"/>
      <c r="D305" s="30" t="s">
        <v>12</v>
      </c>
      <c r="E305" s="125" t="s">
        <v>13</v>
      </c>
      <c r="F305" s="126"/>
      <c r="G305" s="31">
        <v>80400</v>
      </c>
      <c r="H305" s="32">
        <v>54250</v>
      </c>
      <c r="I305" s="33">
        <v>53932.65</v>
      </c>
      <c r="J305" s="34">
        <f t="shared" si="8"/>
        <v>0.9941502304147466</v>
      </c>
    </row>
    <row r="306" spans="1:10" ht="12" customHeight="1">
      <c r="A306" s="21" t="s">
        <v>0</v>
      </c>
      <c r="B306" s="134" t="s">
        <v>0</v>
      </c>
      <c r="C306" s="140"/>
      <c r="D306" s="30" t="s">
        <v>14</v>
      </c>
      <c r="E306" s="125" t="s">
        <v>15</v>
      </c>
      <c r="F306" s="126"/>
      <c r="G306" s="32">
        <v>252280</v>
      </c>
      <c r="H306" s="32">
        <v>217502</v>
      </c>
      <c r="I306" s="33">
        <v>173601.57</v>
      </c>
      <c r="J306" s="34">
        <f t="shared" si="8"/>
        <v>0.798160798521393</v>
      </c>
    </row>
    <row r="307" spans="1:10" ht="27" customHeight="1">
      <c r="A307" s="21" t="s">
        <v>0</v>
      </c>
      <c r="B307" s="134" t="s">
        <v>0</v>
      </c>
      <c r="C307" s="140"/>
      <c r="D307" s="30" t="s">
        <v>16</v>
      </c>
      <c r="E307" s="125" t="s">
        <v>17</v>
      </c>
      <c r="F307" s="126"/>
      <c r="G307" s="32">
        <v>33400</v>
      </c>
      <c r="H307" s="32">
        <v>31200</v>
      </c>
      <c r="I307" s="33">
        <v>23155.26</v>
      </c>
      <c r="J307" s="34">
        <f t="shared" si="8"/>
        <v>0.7421557692307692</v>
      </c>
    </row>
    <row r="308" spans="1:10" ht="12" customHeight="1">
      <c r="A308" s="21" t="s">
        <v>0</v>
      </c>
      <c r="B308" s="134" t="s">
        <v>0</v>
      </c>
      <c r="C308" s="140"/>
      <c r="D308" s="30" t="s">
        <v>20</v>
      </c>
      <c r="E308" s="125" t="s">
        <v>21</v>
      </c>
      <c r="F308" s="126"/>
      <c r="G308" s="32">
        <v>11000</v>
      </c>
      <c r="H308" s="32">
        <v>0</v>
      </c>
      <c r="I308" s="33">
        <v>0</v>
      </c>
      <c r="J308" s="34" t="s">
        <v>339</v>
      </c>
    </row>
    <row r="309" spans="1:10" ht="12" customHeight="1">
      <c r="A309" s="21" t="s">
        <v>0</v>
      </c>
      <c r="B309" s="134" t="s">
        <v>0</v>
      </c>
      <c r="C309" s="140"/>
      <c r="D309" s="30" t="s">
        <v>67</v>
      </c>
      <c r="E309" s="125" t="s">
        <v>68</v>
      </c>
      <c r="F309" s="126"/>
      <c r="G309" s="32">
        <v>28000</v>
      </c>
      <c r="H309" s="32">
        <v>0</v>
      </c>
      <c r="I309" s="33">
        <v>0</v>
      </c>
      <c r="J309" s="34" t="s">
        <v>339</v>
      </c>
    </row>
    <row r="310" spans="1:10" ht="12" customHeight="1">
      <c r="A310" s="21" t="s">
        <v>0</v>
      </c>
      <c r="B310" s="134" t="s">
        <v>0</v>
      </c>
      <c r="C310" s="140"/>
      <c r="D310" s="30" t="s">
        <v>22</v>
      </c>
      <c r="E310" s="125" t="s">
        <v>23</v>
      </c>
      <c r="F310" s="126"/>
      <c r="G310" s="32">
        <v>3000</v>
      </c>
      <c r="H310" s="32">
        <v>0</v>
      </c>
      <c r="I310" s="33">
        <v>0</v>
      </c>
      <c r="J310" s="34" t="s">
        <v>339</v>
      </c>
    </row>
    <row r="311" spans="1:10" ht="12" customHeight="1">
      <c r="A311" s="21" t="s">
        <v>0</v>
      </c>
      <c r="B311" s="134" t="s">
        <v>0</v>
      </c>
      <c r="C311" s="140"/>
      <c r="D311" s="30" t="s">
        <v>26</v>
      </c>
      <c r="E311" s="125" t="s">
        <v>27</v>
      </c>
      <c r="F311" s="126"/>
      <c r="G311" s="32">
        <v>8000</v>
      </c>
      <c r="H311" s="32">
        <v>0</v>
      </c>
      <c r="I311" s="33">
        <v>0</v>
      </c>
      <c r="J311" s="34" t="s">
        <v>339</v>
      </c>
    </row>
    <row r="312" spans="1:10" ht="25.5" customHeight="1">
      <c r="A312" s="21" t="s">
        <v>0</v>
      </c>
      <c r="B312" s="144" t="s">
        <v>0</v>
      </c>
      <c r="C312" s="145"/>
      <c r="D312" s="35" t="s">
        <v>28</v>
      </c>
      <c r="E312" s="127" t="s">
        <v>29</v>
      </c>
      <c r="F312" s="129"/>
      <c r="G312" s="37">
        <v>35445</v>
      </c>
      <c r="H312" s="37">
        <v>35823</v>
      </c>
      <c r="I312" s="38">
        <v>35823</v>
      </c>
      <c r="J312" s="39">
        <f t="shared" si="8"/>
        <v>1</v>
      </c>
    </row>
    <row r="313" spans="1:10" ht="37.5" customHeight="1">
      <c r="A313" s="21" t="s">
        <v>0</v>
      </c>
      <c r="B313" s="157" t="s">
        <v>193</v>
      </c>
      <c r="C313" s="157"/>
      <c r="D313" s="63" t="s">
        <v>0</v>
      </c>
      <c r="E313" s="158" t="s">
        <v>194</v>
      </c>
      <c r="F313" s="158"/>
      <c r="G313" s="64">
        <f>SUM(G314:G315)</f>
        <v>0</v>
      </c>
      <c r="H313" s="64">
        <f>SUM(H314:H315)</f>
        <v>149510.04</v>
      </c>
      <c r="I313" s="65">
        <f>SUM(I314:I315)</f>
        <v>147525.81</v>
      </c>
      <c r="J313" s="34">
        <f t="shared" si="8"/>
        <v>0.9867284498084543</v>
      </c>
    </row>
    <row r="314" spans="1:10" ht="12" customHeight="1">
      <c r="A314" s="21" t="s">
        <v>0</v>
      </c>
      <c r="B314" s="138" t="s">
        <v>0</v>
      </c>
      <c r="C314" s="143"/>
      <c r="D314" s="26" t="s">
        <v>20</v>
      </c>
      <c r="E314" s="136" t="s">
        <v>21</v>
      </c>
      <c r="F314" s="154"/>
      <c r="G314" s="27">
        <v>0</v>
      </c>
      <c r="H314" s="28">
        <v>1480.29</v>
      </c>
      <c r="I314" s="29">
        <v>1480.29</v>
      </c>
      <c r="J314" s="25">
        <f t="shared" si="8"/>
        <v>1</v>
      </c>
    </row>
    <row r="315" spans="1:10" ht="12" customHeight="1">
      <c r="A315" s="21" t="s">
        <v>0</v>
      </c>
      <c r="B315" s="144" t="s">
        <v>0</v>
      </c>
      <c r="C315" s="145"/>
      <c r="D315" s="35" t="s">
        <v>167</v>
      </c>
      <c r="E315" s="127" t="s">
        <v>168</v>
      </c>
      <c r="F315" s="129"/>
      <c r="G315" s="36">
        <v>0</v>
      </c>
      <c r="H315" s="37">
        <v>148029.75</v>
      </c>
      <c r="I315" s="38">
        <v>146045.52</v>
      </c>
      <c r="J315" s="39">
        <f t="shared" si="8"/>
        <v>0.9865957349789484</v>
      </c>
    </row>
    <row r="316" spans="1:10" ht="12" customHeight="1">
      <c r="A316" s="21" t="s">
        <v>0</v>
      </c>
      <c r="B316" s="157" t="s">
        <v>195</v>
      </c>
      <c r="C316" s="157"/>
      <c r="D316" s="63" t="s">
        <v>0</v>
      </c>
      <c r="E316" s="158" t="s">
        <v>39</v>
      </c>
      <c r="F316" s="158"/>
      <c r="G316" s="64">
        <f>SUM(G317:G335)</f>
        <v>354958.38</v>
      </c>
      <c r="H316" s="64">
        <f>SUM(H317:H335)</f>
        <v>1208129.48</v>
      </c>
      <c r="I316" s="65">
        <f>SUM(I317:I335)</f>
        <v>1013774.22</v>
      </c>
      <c r="J316" s="34">
        <f aca="true" t="shared" si="9" ref="J316:J382">I316/H316</f>
        <v>0.8391271273340669</v>
      </c>
    </row>
    <row r="317" spans="1:10" ht="12" customHeight="1">
      <c r="A317" s="21" t="s">
        <v>0</v>
      </c>
      <c r="B317" s="138" t="s">
        <v>0</v>
      </c>
      <c r="C317" s="143"/>
      <c r="D317" s="26" t="s">
        <v>8</v>
      </c>
      <c r="E317" s="136" t="s">
        <v>9</v>
      </c>
      <c r="F317" s="154"/>
      <c r="G317" s="27">
        <v>23000</v>
      </c>
      <c r="H317" s="28">
        <v>22200</v>
      </c>
      <c r="I317" s="29">
        <v>22200</v>
      </c>
      <c r="J317" s="25">
        <f t="shared" si="9"/>
        <v>1</v>
      </c>
    </row>
    <row r="318" spans="1:10" ht="12" customHeight="1">
      <c r="A318" s="21" t="s">
        <v>0</v>
      </c>
      <c r="B318" s="134" t="s">
        <v>0</v>
      </c>
      <c r="C318" s="140"/>
      <c r="D318" s="30" t="s">
        <v>196</v>
      </c>
      <c r="E318" s="125" t="s">
        <v>11</v>
      </c>
      <c r="F318" s="126"/>
      <c r="G318" s="31">
        <v>223797</v>
      </c>
      <c r="H318" s="32">
        <v>153964.32</v>
      </c>
      <c r="I318" s="33">
        <v>147093.86</v>
      </c>
      <c r="J318" s="34">
        <f t="shared" si="9"/>
        <v>0.9553762845833371</v>
      </c>
    </row>
    <row r="319" spans="1:10" ht="12" customHeight="1">
      <c r="A319" s="21" t="s">
        <v>0</v>
      </c>
      <c r="B319" s="134" t="s">
        <v>0</v>
      </c>
      <c r="C319" s="140"/>
      <c r="D319" s="30" t="s">
        <v>197</v>
      </c>
      <c r="E319" s="125" t="s">
        <v>11</v>
      </c>
      <c r="F319" s="126"/>
      <c r="G319" s="31">
        <v>26203</v>
      </c>
      <c r="H319" s="32">
        <v>18026.8</v>
      </c>
      <c r="I319" s="33">
        <v>17222.37</v>
      </c>
      <c r="J319" s="34">
        <f t="shared" si="9"/>
        <v>0.9553758847937515</v>
      </c>
    </row>
    <row r="320" spans="1:10" ht="12" customHeight="1">
      <c r="A320" s="21" t="s">
        <v>0</v>
      </c>
      <c r="B320" s="134" t="s">
        <v>0</v>
      </c>
      <c r="C320" s="140"/>
      <c r="D320" s="30" t="s">
        <v>198</v>
      </c>
      <c r="E320" s="125" t="s">
        <v>15</v>
      </c>
      <c r="F320" s="126"/>
      <c r="G320" s="31">
        <v>38269</v>
      </c>
      <c r="H320" s="32">
        <v>55093.04</v>
      </c>
      <c r="I320" s="33">
        <v>25171.63</v>
      </c>
      <c r="J320" s="34">
        <f t="shared" si="9"/>
        <v>0.4568931030126492</v>
      </c>
    </row>
    <row r="321" spans="1:10" ht="12" customHeight="1">
      <c r="A321" s="21" t="s">
        <v>0</v>
      </c>
      <c r="B321" s="134" t="s">
        <v>0</v>
      </c>
      <c r="C321" s="140"/>
      <c r="D321" s="30" t="s">
        <v>199</v>
      </c>
      <c r="E321" s="125" t="s">
        <v>15</v>
      </c>
      <c r="F321" s="126"/>
      <c r="G321" s="31">
        <v>4481</v>
      </c>
      <c r="H321" s="32">
        <v>6450.53</v>
      </c>
      <c r="I321" s="33">
        <v>2947.2</v>
      </c>
      <c r="J321" s="34">
        <f t="shared" si="9"/>
        <v>0.45689268943792216</v>
      </c>
    </row>
    <row r="322" spans="1:10" ht="27" customHeight="1">
      <c r="A322" s="21" t="s">
        <v>0</v>
      </c>
      <c r="B322" s="134" t="s">
        <v>0</v>
      </c>
      <c r="C322" s="140"/>
      <c r="D322" s="30" t="s">
        <v>200</v>
      </c>
      <c r="E322" s="125" t="s">
        <v>17</v>
      </c>
      <c r="F322" s="126"/>
      <c r="G322" s="31">
        <v>4737</v>
      </c>
      <c r="H322" s="32">
        <v>11501.96</v>
      </c>
      <c r="I322" s="33">
        <v>2350.12</v>
      </c>
      <c r="J322" s="34">
        <f t="shared" si="9"/>
        <v>0.20432343704898992</v>
      </c>
    </row>
    <row r="323" spans="1:10" ht="24" customHeight="1">
      <c r="A323" s="21" t="s">
        <v>0</v>
      </c>
      <c r="B323" s="134" t="s">
        <v>0</v>
      </c>
      <c r="C323" s="140"/>
      <c r="D323" s="30" t="s">
        <v>201</v>
      </c>
      <c r="E323" s="125" t="s">
        <v>17</v>
      </c>
      <c r="F323" s="126"/>
      <c r="G323" s="31">
        <v>554.9</v>
      </c>
      <c r="H323" s="32">
        <v>1346.7</v>
      </c>
      <c r="I323" s="33">
        <v>275.16</v>
      </c>
      <c r="J323" s="34">
        <f t="shared" si="9"/>
        <v>0.20432167520605926</v>
      </c>
    </row>
    <row r="324" spans="1:10" ht="12" customHeight="1">
      <c r="A324" s="21" t="s">
        <v>0</v>
      </c>
      <c r="B324" s="134" t="s">
        <v>0</v>
      </c>
      <c r="C324" s="140"/>
      <c r="D324" s="30" t="s">
        <v>18</v>
      </c>
      <c r="E324" s="125" t="s">
        <v>19</v>
      </c>
      <c r="F324" s="126"/>
      <c r="G324" s="31">
        <v>1000</v>
      </c>
      <c r="H324" s="32">
        <v>1800</v>
      </c>
      <c r="I324" s="33">
        <v>1800</v>
      </c>
      <c r="J324" s="34">
        <f t="shared" si="9"/>
        <v>1</v>
      </c>
    </row>
    <row r="325" spans="1:10" ht="12" customHeight="1">
      <c r="A325" s="21" t="s">
        <v>0</v>
      </c>
      <c r="B325" s="134" t="s">
        <v>0</v>
      </c>
      <c r="C325" s="140"/>
      <c r="D325" s="30" t="s">
        <v>202</v>
      </c>
      <c r="E325" s="125" t="s">
        <v>19</v>
      </c>
      <c r="F325" s="126"/>
      <c r="G325" s="31">
        <v>0</v>
      </c>
      <c r="H325" s="32">
        <v>32226.76</v>
      </c>
      <c r="I325" s="33">
        <v>21484.5</v>
      </c>
      <c r="J325" s="34">
        <f t="shared" si="9"/>
        <v>0.6666664597992477</v>
      </c>
    </row>
    <row r="326" spans="1:10" ht="12" customHeight="1">
      <c r="A326" s="21" t="s">
        <v>0</v>
      </c>
      <c r="B326" s="134" t="s">
        <v>0</v>
      </c>
      <c r="C326" s="140"/>
      <c r="D326" s="30" t="s">
        <v>203</v>
      </c>
      <c r="E326" s="125" t="s">
        <v>19</v>
      </c>
      <c r="F326" s="126"/>
      <c r="G326" s="31">
        <v>0</v>
      </c>
      <c r="H326" s="32">
        <v>3773.24</v>
      </c>
      <c r="I326" s="33">
        <v>2515.5</v>
      </c>
      <c r="J326" s="34">
        <f t="shared" si="9"/>
        <v>0.6666684334948214</v>
      </c>
    </row>
    <row r="327" spans="1:10" ht="12" customHeight="1">
      <c r="A327" s="21" t="s">
        <v>0</v>
      </c>
      <c r="B327" s="134" t="s">
        <v>0</v>
      </c>
      <c r="C327" s="140"/>
      <c r="D327" s="30" t="s">
        <v>204</v>
      </c>
      <c r="E327" s="125" t="s">
        <v>21</v>
      </c>
      <c r="F327" s="126"/>
      <c r="G327" s="31">
        <v>0</v>
      </c>
      <c r="H327" s="32">
        <v>80495.62</v>
      </c>
      <c r="I327" s="33">
        <v>32672.26</v>
      </c>
      <c r="J327" s="34">
        <f t="shared" si="9"/>
        <v>0.4058886682281595</v>
      </c>
    </row>
    <row r="328" spans="1:10" ht="12" customHeight="1">
      <c r="A328" s="21" t="s">
        <v>0</v>
      </c>
      <c r="B328" s="134" t="s">
        <v>0</v>
      </c>
      <c r="C328" s="140"/>
      <c r="D328" s="30" t="s">
        <v>205</v>
      </c>
      <c r="E328" s="125" t="s">
        <v>21</v>
      </c>
      <c r="F328" s="126"/>
      <c r="G328" s="31">
        <v>0</v>
      </c>
      <c r="H328" s="32">
        <v>9424.77</v>
      </c>
      <c r="I328" s="33">
        <v>3825.41</v>
      </c>
      <c r="J328" s="34">
        <f t="shared" si="9"/>
        <v>0.4058889500751742</v>
      </c>
    </row>
    <row r="329" spans="1:10" ht="12" customHeight="1">
      <c r="A329" s="21"/>
      <c r="B329" s="90"/>
      <c r="C329" s="91"/>
      <c r="D329" s="30">
        <v>4240</v>
      </c>
      <c r="E329" s="125" t="s">
        <v>168</v>
      </c>
      <c r="F329" s="126"/>
      <c r="G329" s="31">
        <v>0</v>
      </c>
      <c r="H329" s="32">
        <v>21985</v>
      </c>
      <c r="I329" s="33">
        <v>21830.04</v>
      </c>
      <c r="J329" s="34">
        <f t="shared" si="9"/>
        <v>0.992951557880373</v>
      </c>
    </row>
    <row r="330" spans="1:10" ht="12" customHeight="1">
      <c r="A330" s="21" t="s">
        <v>0</v>
      </c>
      <c r="B330" s="134" t="s">
        <v>0</v>
      </c>
      <c r="C330" s="140"/>
      <c r="D330" s="30" t="s">
        <v>169</v>
      </c>
      <c r="E330" s="125" t="s">
        <v>168</v>
      </c>
      <c r="F330" s="126"/>
      <c r="G330" s="31">
        <v>0</v>
      </c>
      <c r="H330" s="32">
        <v>563776.65</v>
      </c>
      <c r="I330" s="33">
        <v>554008.52</v>
      </c>
      <c r="J330" s="34">
        <f t="shared" si="9"/>
        <v>0.9826737591916941</v>
      </c>
    </row>
    <row r="331" spans="1:10" ht="12" customHeight="1">
      <c r="A331" s="21" t="s">
        <v>0</v>
      </c>
      <c r="B331" s="134" t="s">
        <v>0</v>
      </c>
      <c r="C331" s="140"/>
      <c r="D331" s="30" t="s">
        <v>170</v>
      </c>
      <c r="E331" s="125" t="s">
        <v>168</v>
      </c>
      <c r="F331" s="126"/>
      <c r="G331" s="31">
        <v>0</v>
      </c>
      <c r="H331" s="32">
        <v>66009.35</v>
      </c>
      <c r="I331" s="33">
        <v>64865.65</v>
      </c>
      <c r="J331" s="34">
        <f t="shared" si="9"/>
        <v>0.9826736666850984</v>
      </c>
    </row>
    <row r="332" spans="1:10" ht="12" customHeight="1">
      <c r="A332" s="21" t="s">
        <v>0</v>
      </c>
      <c r="B332" s="134" t="s">
        <v>0</v>
      </c>
      <c r="C332" s="140"/>
      <c r="D332" s="30" t="s">
        <v>206</v>
      </c>
      <c r="E332" s="125" t="s">
        <v>27</v>
      </c>
      <c r="F332" s="126"/>
      <c r="G332" s="31">
        <v>14695.85</v>
      </c>
      <c r="H332" s="32">
        <v>114677.77</v>
      </c>
      <c r="I332" s="33">
        <v>61647.1</v>
      </c>
      <c r="J332" s="34">
        <f t="shared" si="9"/>
        <v>0.5375680046795468</v>
      </c>
    </row>
    <row r="333" spans="1:10" ht="12" customHeight="1">
      <c r="A333" s="21" t="s">
        <v>0</v>
      </c>
      <c r="B333" s="134" t="s">
        <v>0</v>
      </c>
      <c r="C333" s="140"/>
      <c r="D333" s="30" t="s">
        <v>207</v>
      </c>
      <c r="E333" s="125" t="s">
        <v>27</v>
      </c>
      <c r="F333" s="126"/>
      <c r="G333" s="31">
        <v>1720.63</v>
      </c>
      <c r="H333" s="32">
        <v>13426.97</v>
      </c>
      <c r="I333" s="33">
        <v>7217.9</v>
      </c>
      <c r="J333" s="34">
        <f t="shared" si="9"/>
        <v>0.5375672992491977</v>
      </c>
    </row>
    <row r="334" spans="1:10" ht="30" customHeight="1">
      <c r="A334" s="21" t="s">
        <v>0</v>
      </c>
      <c r="B334" s="134" t="s">
        <v>0</v>
      </c>
      <c r="C334" s="140"/>
      <c r="D334" s="30" t="s">
        <v>208</v>
      </c>
      <c r="E334" s="125" t="s">
        <v>108</v>
      </c>
      <c r="F334" s="126"/>
      <c r="G334" s="31">
        <v>14771</v>
      </c>
      <c r="H334" s="32">
        <v>28601.25</v>
      </c>
      <c r="I334" s="33">
        <v>22063.69</v>
      </c>
      <c r="J334" s="34">
        <f t="shared" si="9"/>
        <v>0.7714239762248153</v>
      </c>
    </row>
    <row r="335" spans="1:10" ht="27.75" customHeight="1">
      <c r="A335" s="21" t="s">
        <v>0</v>
      </c>
      <c r="B335" s="144" t="s">
        <v>0</v>
      </c>
      <c r="C335" s="145"/>
      <c r="D335" s="35" t="s">
        <v>209</v>
      </c>
      <c r="E335" s="127" t="s">
        <v>108</v>
      </c>
      <c r="F335" s="129"/>
      <c r="G335" s="36">
        <v>1729</v>
      </c>
      <c r="H335" s="37">
        <v>3348.75</v>
      </c>
      <c r="I335" s="38">
        <v>2583.31</v>
      </c>
      <c r="J335" s="39">
        <f t="shared" si="9"/>
        <v>0.771425158641284</v>
      </c>
    </row>
    <row r="336" spans="1:10" ht="12" customHeight="1">
      <c r="A336" s="56" t="s">
        <v>210</v>
      </c>
      <c r="B336" s="155" t="s">
        <v>0</v>
      </c>
      <c r="C336" s="155"/>
      <c r="D336" s="57" t="s">
        <v>0</v>
      </c>
      <c r="E336" s="156" t="s">
        <v>211</v>
      </c>
      <c r="F336" s="156"/>
      <c r="G336" s="58">
        <f>G337+G341+G353</f>
        <v>239136</v>
      </c>
      <c r="H336" s="58">
        <f>H337+H341+H353</f>
        <v>267136</v>
      </c>
      <c r="I336" s="66">
        <f>I337+I341+I353</f>
        <v>217837.96</v>
      </c>
      <c r="J336" s="60">
        <f t="shared" si="9"/>
        <v>0.8154571454240537</v>
      </c>
    </row>
    <row r="337" spans="1:10" ht="12" customHeight="1">
      <c r="A337" s="21" t="s">
        <v>0</v>
      </c>
      <c r="B337" s="147" t="s">
        <v>212</v>
      </c>
      <c r="C337" s="147"/>
      <c r="D337" s="22" t="s">
        <v>0</v>
      </c>
      <c r="E337" s="148" t="s">
        <v>213</v>
      </c>
      <c r="F337" s="148"/>
      <c r="G337" s="23">
        <f>SUM(G338:G340)</f>
        <v>44136</v>
      </c>
      <c r="H337" s="23">
        <f>SUM(H338:H340)</f>
        <v>46136</v>
      </c>
      <c r="I337" s="62">
        <f>SUM(I338:I340)</f>
        <v>0</v>
      </c>
      <c r="J337" s="25">
        <f t="shared" si="9"/>
        <v>0</v>
      </c>
    </row>
    <row r="338" spans="1:10" ht="12" customHeight="1">
      <c r="A338" s="21" t="s">
        <v>0</v>
      </c>
      <c r="B338" s="138" t="s">
        <v>0</v>
      </c>
      <c r="C338" s="143"/>
      <c r="D338" s="26" t="s">
        <v>20</v>
      </c>
      <c r="E338" s="136" t="s">
        <v>21</v>
      </c>
      <c r="F338" s="154"/>
      <c r="G338" s="27">
        <v>2325</v>
      </c>
      <c r="H338" s="28">
        <v>2325</v>
      </c>
      <c r="I338" s="29">
        <v>0</v>
      </c>
      <c r="J338" s="25">
        <f t="shared" si="9"/>
        <v>0</v>
      </c>
    </row>
    <row r="339" spans="1:10" ht="12" customHeight="1">
      <c r="A339" s="21" t="s">
        <v>0</v>
      </c>
      <c r="B339" s="134" t="s">
        <v>0</v>
      </c>
      <c r="C339" s="140"/>
      <c r="D339" s="30" t="s">
        <v>24</v>
      </c>
      <c r="E339" s="125" t="s">
        <v>25</v>
      </c>
      <c r="F339" s="126"/>
      <c r="G339" s="31">
        <v>40000</v>
      </c>
      <c r="H339" s="32">
        <v>42000</v>
      </c>
      <c r="I339" s="33">
        <v>0</v>
      </c>
      <c r="J339" s="34">
        <f t="shared" si="9"/>
        <v>0</v>
      </c>
    </row>
    <row r="340" spans="1:10" ht="12" customHeight="1">
      <c r="A340" s="21" t="s">
        <v>0</v>
      </c>
      <c r="B340" s="144" t="s">
        <v>0</v>
      </c>
      <c r="C340" s="145"/>
      <c r="D340" s="35" t="s">
        <v>26</v>
      </c>
      <c r="E340" s="127" t="s">
        <v>27</v>
      </c>
      <c r="F340" s="129"/>
      <c r="G340" s="36">
        <v>1811</v>
      </c>
      <c r="H340" s="37">
        <v>1811</v>
      </c>
      <c r="I340" s="38">
        <v>0</v>
      </c>
      <c r="J340" s="39">
        <f t="shared" si="9"/>
        <v>0</v>
      </c>
    </row>
    <row r="341" spans="1:10" ht="12" customHeight="1">
      <c r="A341" s="21" t="s">
        <v>0</v>
      </c>
      <c r="B341" s="157" t="s">
        <v>214</v>
      </c>
      <c r="C341" s="157"/>
      <c r="D341" s="63" t="s">
        <v>0</v>
      </c>
      <c r="E341" s="158" t="s">
        <v>215</v>
      </c>
      <c r="F341" s="158"/>
      <c r="G341" s="64">
        <f>SUM(G342:G352)</f>
        <v>185000</v>
      </c>
      <c r="H341" s="64">
        <f>SUM(H342:H352)</f>
        <v>211000</v>
      </c>
      <c r="I341" s="65">
        <f>SUM(I342:I352)</f>
        <v>207837.96</v>
      </c>
      <c r="J341" s="34">
        <f t="shared" si="9"/>
        <v>0.9850140284360189</v>
      </c>
    </row>
    <row r="342" spans="1:10" ht="42.75" customHeight="1">
      <c r="A342" s="21" t="s">
        <v>0</v>
      </c>
      <c r="B342" s="138" t="s">
        <v>0</v>
      </c>
      <c r="C342" s="143"/>
      <c r="D342" s="26" t="s">
        <v>146</v>
      </c>
      <c r="E342" s="136" t="s">
        <v>147</v>
      </c>
      <c r="F342" s="154"/>
      <c r="G342" s="27">
        <v>40000</v>
      </c>
      <c r="H342" s="28">
        <v>40000</v>
      </c>
      <c r="I342" s="29">
        <v>40000</v>
      </c>
      <c r="J342" s="25">
        <f t="shared" si="9"/>
        <v>1</v>
      </c>
    </row>
    <row r="343" spans="1:10" ht="12.75">
      <c r="A343" s="21"/>
      <c r="B343" s="90"/>
      <c r="C343" s="91"/>
      <c r="D343" s="30">
        <v>4090</v>
      </c>
      <c r="E343" s="125" t="s">
        <v>342</v>
      </c>
      <c r="F343" s="126"/>
      <c r="G343" s="31">
        <v>0</v>
      </c>
      <c r="H343" s="32">
        <v>2337</v>
      </c>
      <c r="I343" s="33">
        <v>1845</v>
      </c>
      <c r="J343" s="34">
        <f t="shared" si="9"/>
        <v>0.7894736842105263</v>
      </c>
    </row>
    <row r="344" spans="1:10" ht="12" customHeight="1">
      <c r="A344" s="21" t="s">
        <v>0</v>
      </c>
      <c r="B344" s="134" t="s">
        <v>0</v>
      </c>
      <c r="C344" s="140"/>
      <c r="D344" s="30" t="s">
        <v>14</v>
      </c>
      <c r="E344" s="125" t="s">
        <v>15</v>
      </c>
      <c r="F344" s="126"/>
      <c r="G344" s="32">
        <v>9845</v>
      </c>
      <c r="H344" s="32">
        <v>3045</v>
      </c>
      <c r="I344" s="33">
        <v>2631.66</v>
      </c>
      <c r="J344" s="34">
        <f t="shared" si="9"/>
        <v>0.8642561576354679</v>
      </c>
    </row>
    <row r="345" spans="1:10" ht="27" customHeight="1">
      <c r="A345" s="21" t="s">
        <v>0</v>
      </c>
      <c r="B345" s="134" t="s">
        <v>0</v>
      </c>
      <c r="C345" s="140"/>
      <c r="D345" s="30" t="s">
        <v>16</v>
      </c>
      <c r="E345" s="125" t="s">
        <v>17</v>
      </c>
      <c r="F345" s="126"/>
      <c r="G345" s="32">
        <v>1022</v>
      </c>
      <c r="H345" s="32">
        <v>22</v>
      </c>
      <c r="I345" s="33">
        <v>0.05</v>
      </c>
      <c r="J345" s="34">
        <f t="shared" si="9"/>
        <v>0.002272727272727273</v>
      </c>
    </row>
    <row r="346" spans="1:10" ht="12" customHeight="1">
      <c r="A346" s="21" t="s">
        <v>0</v>
      </c>
      <c r="B346" s="134" t="s">
        <v>0</v>
      </c>
      <c r="C346" s="140"/>
      <c r="D346" s="30" t="s">
        <v>18</v>
      </c>
      <c r="E346" s="125" t="s">
        <v>19</v>
      </c>
      <c r="F346" s="126"/>
      <c r="G346" s="32">
        <v>42920</v>
      </c>
      <c r="H346" s="32">
        <v>38844</v>
      </c>
      <c r="I346" s="33">
        <v>37610</v>
      </c>
      <c r="J346" s="34">
        <f t="shared" si="9"/>
        <v>0.9682319019668417</v>
      </c>
    </row>
    <row r="347" spans="1:10" ht="12" customHeight="1">
      <c r="A347" s="21" t="s">
        <v>0</v>
      </c>
      <c r="B347" s="134" t="s">
        <v>0</v>
      </c>
      <c r="C347" s="140"/>
      <c r="D347" s="30" t="s">
        <v>20</v>
      </c>
      <c r="E347" s="125" t="s">
        <v>21</v>
      </c>
      <c r="F347" s="126"/>
      <c r="G347" s="31">
        <v>14585</v>
      </c>
      <c r="H347" s="32">
        <v>43585</v>
      </c>
      <c r="I347" s="33">
        <v>42997.66</v>
      </c>
      <c r="J347" s="34">
        <f t="shared" si="9"/>
        <v>0.9865242629344959</v>
      </c>
    </row>
    <row r="348" spans="1:10" ht="12" customHeight="1">
      <c r="A348" s="21" t="s">
        <v>0</v>
      </c>
      <c r="B348" s="134" t="s">
        <v>0</v>
      </c>
      <c r="C348" s="140"/>
      <c r="D348" s="30" t="s">
        <v>187</v>
      </c>
      <c r="E348" s="125" t="s">
        <v>188</v>
      </c>
      <c r="F348" s="126"/>
      <c r="G348" s="31">
        <v>687</v>
      </c>
      <c r="H348" s="32">
        <v>0</v>
      </c>
      <c r="I348" s="33">
        <v>0</v>
      </c>
      <c r="J348" s="34" t="s">
        <v>339</v>
      </c>
    </row>
    <row r="349" spans="1:10" ht="12" customHeight="1">
      <c r="A349" s="21" t="s">
        <v>0</v>
      </c>
      <c r="B349" s="134" t="s">
        <v>0</v>
      </c>
      <c r="C349" s="140"/>
      <c r="D349" s="30" t="s">
        <v>26</v>
      </c>
      <c r="E349" s="125" t="s">
        <v>27</v>
      </c>
      <c r="F349" s="126"/>
      <c r="G349" s="31">
        <v>69288</v>
      </c>
      <c r="H349" s="32">
        <v>80011</v>
      </c>
      <c r="I349" s="33">
        <v>79769.93</v>
      </c>
      <c r="J349" s="34">
        <f t="shared" si="9"/>
        <v>0.9969870392820986</v>
      </c>
    </row>
    <row r="350" spans="1:10" ht="12" customHeight="1">
      <c r="A350" s="21" t="s">
        <v>0</v>
      </c>
      <c r="B350" s="134" t="s">
        <v>0</v>
      </c>
      <c r="C350" s="140"/>
      <c r="D350" s="30" t="s">
        <v>103</v>
      </c>
      <c r="E350" s="125" t="s">
        <v>104</v>
      </c>
      <c r="F350" s="126"/>
      <c r="G350" s="32">
        <v>307</v>
      </c>
      <c r="H350" s="32">
        <v>0</v>
      </c>
      <c r="I350" s="33">
        <v>0</v>
      </c>
      <c r="J350" s="34" t="s">
        <v>339</v>
      </c>
    </row>
    <row r="351" spans="1:10" ht="28.5" customHeight="1">
      <c r="A351" s="21" t="s">
        <v>0</v>
      </c>
      <c r="B351" s="134" t="s">
        <v>0</v>
      </c>
      <c r="C351" s="140"/>
      <c r="D351" s="30" t="s">
        <v>75</v>
      </c>
      <c r="E351" s="125" t="s">
        <v>331</v>
      </c>
      <c r="F351" s="126"/>
      <c r="G351" s="32">
        <v>2826</v>
      </c>
      <c r="H351" s="32">
        <v>626</v>
      </c>
      <c r="I351" s="33">
        <v>583.66</v>
      </c>
      <c r="J351" s="34">
        <f t="shared" si="9"/>
        <v>0.9323642172523962</v>
      </c>
    </row>
    <row r="352" spans="1:10" ht="28.5" customHeight="1">
      <c r="A352" s="21" t="s">
        <v>0</v>
      </c>
      <c r="B352" s="144" t="s">
        <v>0</v>
      </c>
      <c r="C352" s="145"/>
      <c r="D352" s="35" t="s">
        <v>107</v>
      </c>
      <c r="E352" s="127" t="s">
        <v>108</v>
      </c>
      <c r="F352" s="129"/>
      <c r="G352" s="36">
        <v>3520</v>
      </c>
      <c r="H352" s="37">
        <v>2530</v>
      </c>
      <c r="I352" s="38">
        <v>2400</v>
      </c>
      <c r="J352" s="39">
        <f t="shared" si="9"/>
        <v>0.9486166007905138</v>
      </c>
    </row>
    <row r="353" spans="1:10" ht="12" customHeight="1">
      <c r="A353" s="21" t="s">
        <v>0</v>
      </c>
      <c r="B353" s="150" t="s">
        <v>216</v>
      </c>
      <c r="C353" s="150"/>
      <c r="D353" s="40" t="s">
        <v>0</v>
      </c>
      <c r="E353" s="151" t="s">
        <v>39</v>
      </c>
      <c r="F353" s="151"/>
      <c r="G353" s="41">
        <f>G354</f>
        <v>10000</v>
      </c>
      <c r="H353" s="41">
        <f>H354</f>
        <v>10000</v>
      </c>
      <c r="I353" s="41">
        <f>I354</f>
        <v>10000</v>
      </c>
      <c r="J353" s="39">
        <f t="shared" si="9"/>
        <v>1</v>
      </c>
    </row>
    <row r="354" spans="1:10" ht="39" customHeight="1">
      <c r="A354" s="43" t="s">
        <v>0</v>
      </c>
      <c r="B354" s="141" t="s">
        <v>0</v>
      </c>
      <c r="C354" s="141"/>
      <c r="D354" s="44" t="s">
        <v>217</v>
      </c>
      <c r="E354" s="142" t="s">
        <v>218</v>
      </c>
      <c r="F354" s="142"/>
      <c r="G354" s="45">
        <v>10000</v>
      </c>
      <c r="H354" s="45">
        <v>10000</v>
      </c>
      <c r="I354" s="52">
        <v>10000</v>
      </c>
      <c r="J354" s="48">
        <f t="shared" si="9"/>
        <v>1</v>
      </c>
    </row>
    <row r="355" spans="1:10" ht="12" customHeight="1">
      <c r="A355" s="56" t="s">
        <v>219</v>
      </c>
      <c r="B355" s="152" t="s">
        <v>0</v>
      </c>
      <c r="C355" s="152"/>
      <c r="D355" s="68" t="s">
        <v>0</v>
      </c>
      <c r="E355" s="153" t="s">
        <v>220</v>
      </c>
      <c r="F355" s="153"/>
      <c r="G355" s="69">
        <f>G356+G358+G363+G366+G368+G370+G373+G389+G393+G395</f>
        <v>4014100</v>
      </c>
      <c r="H355" s="69">
        <f>H356+H358+H363+H366+H368+H370+H373+H389+H393+H395</f>
        <v>4206901</v>
      </c>
      <c r="I355" s="70">
        <f>I356+I358+I363+I366+I368+I370+I373+I389+I393+I395</f>
        <v>3956458.73</v>
      </c>
      <c r="J355" s="74">
        <f t="shared" si="9"/>
        <v>0.9404687036847313</v>
      </c>
    </row>
    <row r="356" spans="1:10" ht="12" customHeight="1">
      <c r="A356" s="21" t="s">
        <v>0</v>
      </c>
      <c r="B356" s="149" t="s">
        <v>221</v>
      </c>
      <c r="C356" s="149"/>
      <c r="D356" s="49" t="s">
        <v>0</v>
      </c>
      <c r="E356" s="142" t="s">
        <v>222</v>
      </c>
      <c r="F356" s="142"/>
      <c r="G356" s="45">
        <f>G357</f>
        <v>909502</v>
      </c>
      <c r="H356" s="45">
        <f>H357</f>
        <v>1171908</v>
      </c>
      <c r="I356" s="61">
        <f>I357</f>
        <v>1171841.91</v>
      </c>
      <c r="J356" s="48">
        <f t="shared" si="9"/>
        <v>0.9999436047880891</v>
      </c>
    </row>
    <row r="357" spans="1:10" ht="41.25" customHeight="1">
      <c r="A357" s="43" t="s">
        <v>0</v>
      </c>
      <c r="B357" s="141" t="s">
        <v>0</v>
      </c>
      <c r="C357" s="141"/>
      <c r="D357" s="44" t="s">
        <v>52</v>
      </c>
      <c r="E357" s="142" t="s">
        <v>53</v>
      </c>
      <c r="F357" s="142"/>
      <c r="G357" s="46">
        <v>909502</v>
      </c>
      <c r="H357" s="46">
        <v>1171908</v>
      </c>
      <c r="I357" s="52">
        <v>1171841.91</v>
      </c>
      <c r="J357" s="48">
        <f t="shared" si="9"/>
        <v>0.9999436047880891</v>
      </c>
    </row>
    <row r="358" spans="1:10" ht="24.75" customHeight="1">
      <c r="A358" s="21" t="s">
        <v>0</v>
      </c>
      <c r="B358" s="147" t="s">
        <v>223</v>
      </c>
      <c r="C358" s="147"/>
      <c r="D358" s="22" t="s">
        <v>0</v>
      </c>
      <c r="E358" s="148" t="s">
        <v>329</v>
      </c>
      <c r="F358" s="148"/>
      <c r="G358" s="23">
        <f>SUM(G359:G362)</f>
        <v>4462</v>
      </c>
      <c r="H358" s="23">
        <f>SUM(H359:H362)</f>
        <v>4462</v>
      </c>
      <c r="I358" s="23">
        <f>SUM(I359:I362)</f>
        <v>3885.8</v>
      </c>
      <c r="J358" s="25">
        <f t="shared" si="9"/>
        <v>0.8708650829224563</v>
      </c>
    </row>
    <row r="359" spans="1:10" ht="12" customHeight="1">
      <c r="A359" s="21" t="s">
        <v>0</v>
      </c>
      <c r="B359" s="138" t="s">
        <v>0</v>
      </c>
      <c r="C359" s="143"/>
      <c r="D359" s="26" t="s">
        <v>20</v>
      </c>
      <c r="E359" s="136" t="s">
        <v>21</v>
      </c>
      <c r="F359" s="154"/>
      <c r="G359" s="28">
        <v>2232</v>
      </c>
      <c r="H359" s="28">
        <v>32</v>
      </c>
      <c r="I359" s="29">
        <v>0</v>
      </c>
      <c r="J359" s="25">
        <f t="shared" si="9"/>
        <v>0</v>
      </c>
    </row>
    <row r="360" spans="1:10" ht="12" customHeight="1">
      <c r="A360" s="21" t="s">
        <v>0</v>
      </c>
      <c r="B360" s="134" t="s">
        <v>0</v>
      </c>
      <c r="C360" s="140"/>
      <c r="D360" s="91" t="s">
        <v>67</v>
      </c>
      <c r="E360" s="125" t="s">
        <v>68</v>
      </c>
      <c r="F360" s="126"/>
      <c r="G360" s="32">
        <v>1115</v>
      </c>
      <c r="H360" s="32">
        <v>0</v>
      </c>
      <c r="I360" s="33">
        <v>0</v>
      </c>
      <c r="J360" s="34" t="s">
        <v>339</v>
      </c>
    </row>
    <row r="361" spans="1:10" ht="12" customHeight="1">
      <c r="A361" s="21" t="s">
        <v>0</v>
      </c>
      <c r="B361" s="134" t="s">
        <v>0</v>
      </c>
      <c r="C361" s="135"/>
      <c r="D361" s="90" t="s">
        <v>26</v>
      </c>
      <c r="E361" s="125" t="s">
        <v>27</v>
      </c>
      <c r="F361" s="159"/>
      <c r="G361" s="54">
        <v>1115</v>
      </c>
      <c r="H361" s="54">
        <v>3730</v>
      </c>
      <c r="I361" s="111">
        <v>3686.8</v>
      </c>
      <c r="J361" s="34">
        <f t="shared" si="9"/>
        <v>0.9884182305630027</v>
      </c>
    </row>
    <row r="362" spans="1:10" ht="12" customHeight="1">
      <c r="A362" s="21"/>
      <c r="B362" s="89"/>
      <c r="C362" s="100"/>
      <c r="D362" s="89">
        <v>4700</v>
      </c>
      <c r="E362" s="127" t="s">
        <v>108</v>
      </c>
      <c r="F362" s="128"/>
      <c r="G362" s="55">
        <v>0</v>
      </c>
      <c r="H362" s="55">
        <v>700</v>
      </c>
      <c r="I362" s="105">
        <v>199</v>
      </c>
      <c r="J362" s="39">
        <f t="shared" si="9"/>
        <v>0.2842857142857143</v>
      </c>
    </row>
    <row r="363" spans="1:10" ht="56.25" customHeight="1">
      <c r="A363" s="21" t="s">
        <v>0</v>
      </c>
      <c r="B363" s="168" t="s">
        <v>224</v>
      </c>
      <c r="C363" s="168"/>
      <c r="D363" s="116" t="s">
        <v>0</v>
      </c>
      <c r="E363" s="169" t="s">
        <v>225</v>
      </c>
      <c r="F363" s="169"/>
      <c r="G363" s="117">
        <f>SUM(G364:G365)</f>
        <v>29600</v>
      </c>
      <c r="H363" s="117">
        <f>SUM(H364:H365)</f>
        <v>31716</v>
      </c>
      <c r="I363" s="118">
        <f>SUM(I364:I365)</f>
        <v>29982.210000000003</v>
      </c>
      <c r="J363" s="39">
        <f t="shared" si="9"/>
        <v>0.9453339008702233</v>
      </c>
    </row>
    <row r="364" spans="1:10" ht="13.5" customHeight="1">
      <c r="A364" s="21" t="s">
        <v>0</v>
      </c>
      <c r="B364" s="138" t="s">
        <v>0</v>
      </c>
      <c r="C364" s="143"/>
      <c r="D364" s="26" t="s">
        <v>226</v>
      </c>
      <c r="E364" s="136" t="s">
        <v>227</v>
      </c>
      <c r="F364" s="154"/>
      <c r="G364" s="28">
        <v>2000</v>
      </c>
      <c r="H364" s="28">
        <v>2000</v>
      </c>
      <c r="I364" s="29">
        <v>266.58</v>
      </c>
      <c r="J364" s="25">
        <f t="shared" si="9"/>
        <v>0.13329</v>
      </c>
    </row>
    <row r="365" spans="1:10" ht="12" customHeight="1">
      <c r="A365" s="21" t="s">
        <v>0</v>
      </c>
      <c r="B365" s="144" t="s">
        <v>0</v>
      </c>
      <c r="C365" s="145"/>
      <c r="D365" s="35" t="s">
        <v>228</v>
      </c>
      <c r="E365" s="127" t="s">
        <v>229</v>
      </c>
      <c r="F365" s="129"/>
      <c r="G365" s="37">
        <v>27600</v>
      </c>
      <c r="H365" s="37">
        <v>29716</v>
      </c>
      <c r="I365" s="38">
        <v>29715.63</v>
      </c>
      <c r="J365" s="39">
        <f t="shared" si="9"/>
        <v>0.9999875487952619</v>
      </c>
    </row>
    <row r="366" spans="1:10" ht="37.5" customHeight="1">
      <c r="A366" s="21" t="s">
        <v>0</v>
      </c>
      <c r="B366" s="150" t="s">
        <v>230</v>
      </c>
      <c r="C366" s="150"/>
      <c r="D366" s="40" t="s">
        <v>0</v>
      </c>
      <c r="E366" s="151" t="s">
        <v>231</v>
      </c>
      <c r="F366" s="151"/>
      <c r="G366" s="41">
        <f>G367</f>
        <v>309300</v>
      </c>
      <c r="H366" s="41">
        <f>H367</f>
        <v>247920</v>
      </c>
      <c r="I366" s="67">
        <f>I367</f>
        <v>242402.39</v>
      </c>
      <c r="J366" s="39">
        <f t="shared" si="9"/>
        <v>0.9777443933526945</v>
      </c>
    </row>
    <row r="367" spans="1:10" ht="12" customHeight="1">
      <c r="A367" s="43" t="s">
        <v>0</v>
      </c>
      <c r="B367" s="141" t="s">
        <v>0</v>
      </c>
      <c r="C367" s="141"/>
      <c r="D367" s="44" t="s">
        <v>232</v>
      </c>
      <c r="E367" s="142" t="s">
        <v>233</v>
      </c>
      <c r="F367" s="142"/>
      <c r="G367" s="46">
        <v>309300</v>
      </c>
      <c r="H367" s="46">
        <v>247920</v>
      </c>
      <c r="I367" s="52">
        <v>242402.39</v>
      </c>
      <c r="J367" s="48">
        <f t="shared" si="9"/>
        <v>0.9777443933526945</v>
      </c>
    </row>
    <row r="368" spans="1:10" ht="12" customHeight="1">
      <c r="A368" s="21" t="s">
        <v>0</v>
      </c>
      <c r="B368" s="149" t="s">
        <v>234</v>
      </c>
      <c r="C368" s="149"/>
      <c r="D368" s="49" t="s">
        <v>0</v>
      </c>
      <c r="E368" s="142" t="s">
        <v>235</v>
      </c>
      <c r="F368" s="142"/>
      <c r="G368" s="45">
        <f>G369</f>
        <v>40000</v>
      </c>
      <c r="H368" s="45">
        <f>H369</f>
        <v>25000</v>
      </c>
      <c r="I368" s="61">
        <f>I369</f>
        <v>23428.06</v>
      </c>
      <c r="J368" s="48">
        <f t="shared" si="9"/>
        <v>0.9371224</v>
      </c>
    </row>
    <row r="369" spans="1:10" ht="12" customHeight="1">
      <c r="A369" s="43" t="s">
        <v>0</v>
      </c>
      <c r="B369" s="141" t="s">
        <v>0</v>
      </c>
      <c r="C369" s="141"/>
      <c r="D369" s="44" t="s">
        <v>232</v>
      </c>
      <c r="E369" s="142" t="s">
        <v>233</v>
      </c>
      <c r="F369" s="142"/>
      <c r="G369" s="45">
        <v>40000</v>
      </c>
      <c r="H369" s="46">
        <v>25000</v>
      </c>
      <c r="I369" s="52">
        <v>23428.06</v>
      </c>
      <c r="J369" s="48">
        <f t="shared" si="9"/>
        <v>0.9371224</v>
      </c>
    </row>
    <row r="370" spans="1:10" ht="12" customHeight="1">
      <c r="A370" s="21" t="s">
        <v>0</v>
      </c>
      <c r="B370" s="147" t="s">
        <v>236</v>
      </c>
      <c r="C370" s="147"/>
      <c r="D370" s="22" t="s">
        <v>0</v>
      </c>
      <c r="E370" s="148" t="s">
        <v>237</v>
      </c>
      <c r="F370" s="148"/>
      <c r="G370" s="23">
        <f>SUM(G371:G372)</f>
        <v>255000</v>
      </c>
      <c r="H370" s="23">
        <f>SUM(H371:H372)</f>
        <v>334772</v>
      </c>
      <c r="I370" s="62">
        <f>SUM(I371:I372)</f>
        <v>333771.45</v>
      </c>
      <c r="J370" s="25">
        <f t="shared" si="9"/>
        <v>0.9970112494473852</v>
      </c>
    </row>
    <row r="371" spans="1:10" ht="12" customHeight="1">
      <c r="A371" s="21" t="s">
        <v>0</v>
      </c>
      <c r="B371" s="138" t="s">
        <v>0</v>
      </c>
      <c r="C371" s="143"/>
      <c r="D371" s="26" t="s">
        <v>226</v>
      </c>
      <c r="E371" s="136" t="s">
        <v>227</v>
      </c>
      <c r="F371" s="154"/>
      <c r="G371" s="28">
        <v>1000</v>
      </c>
      <c r="H371" s="28">
        <v>1000</v>
      </c>
      <c r="I371" s="29">
        <v>0</v>
      </c>
      <c r="J371" s="25">
        <f t="shared" si="9"/>
        <v>0</v>
      </c>
    </row>
    <row r="372" spans="1:10" ht="12" customHeight="1">
      <c r="A372" s="21" t="s">
        <v>0</v>
      </c>
      <c r="B372" s="144" t="s">
        <v>0</v>
      </c>
      <c r="C372" s="145"/>
      <c r="D372" s="35" t="s">
        <v>232</v>
      </c>
      <c r="E372" s="127" t="s">
        <v>233</v>
      </c>
      <c r="F372" s="129"/>
      <c r="G372" s="37">
        <v>254000</v>
      </c>
      <c r="H372" s="37">
        <v>333772</v>
      </c>
      <c r="I372" s="38">
        <v>333771.45</v>
      </c>
      <c r="J372" s="39">
        <f t="shared" si="9"/>
        <v>0.9999983521685463</v>
      </c>
    </row>
    <row r="373" spans="1:10" ht="12" customHeight="1">
      <c r="A373" s="21" t="s">
        <v>0</v>
      </c>
      <c r="B373" s="157" t="s">
        <v>238</v>
      </c>
      <c r="C373" s="157"/>
      <c r="D373" s="63" t="s">
        <v>0</v>
      </c>
      <c r="E373" s="158" t="s">
        <v>239</v>
      </c>
      <c r="F373" s="158"/>
      <c r="G373" s="64">
        <f>SUM(G374:G388)</f>
        <v>1375525</v>
      </c>
      <c r="H373" s="64">
        <f>SUM(H374:H388)</f>
        <v>1439050</v>
      </c>
      <c r="I373" s="65">
        <f>SUM(I374:I388)</f>
        <v>1260333.3400000003</v>
      </c>
      <c r="J373" s="34">
        <f t="shared" si="9"/>
        <v>0.8758092769535459</v>
      </c>
    </row>
    <row r="374" spans="1:10" ht="12" customHeight="1">
      <c r="A374" s="21" t="s">
        <v>0</v>
      </c>
      <c r="B374" s="138" t="s">
        <v>0</v>
      </c>
      <c r="C374" s="143"/>
      <c r="D374" s="26" t="s">
        <v>8</v>
      </c>
      <c r="E374" s="136" t="s">
        <v>9</v>
      </c>
      <c r="F374" s="154"/>
      <c r="G374" s="27">
        <v>5000</v>
      </c>
      <c r="H374" s="28">
        <v>5000</v>
      </c>
      <c r="I374" s="29">
        <v>1990.43</v>
      </c>
      <c r="J374" s="25">
        <f t="shared" si="9"/>
        <v>0.398086</v>
      </c>
    </row>
    <row r="375" spans="1:10" ht="12" customHeight="1">
      <c r="A375" s="21" t="s">
        <v>0</v>
      </c>
      <c r="B375" s="134" t="s">
        <v>0</v>
      </c>
      <c r="C375" s="140"/>
      <c r="D375" s="30" t="s">
        <v>232</v>
      </c>
      <c r="E375" s="125" t="s">
        <v>233</v>
      </c>
      <c r="F375" s="126"/>
      <c r="G375" s="31">
        <v>13524</v>
      </c>
      <c r="H375" s="32">
        <v>32120</v>
      </c>
      <c r="I375" s="33">
        <v>32112</v>
      </c>
      <c r="J375" s="34">
        <f t="shared" si="9"/>
        <v>0.9997509339975094</v>
      </c>
    </row>
    <row r="376" spans="1:10" ht="12" customHeight="1">
      <c r="A376" s="21" t="s">
        <v>0</v>
      </c>
      <c r="B376" s="134" t="s">
        <v>0</v>
      </c>
      <c r="C376" s="140"/>
      <c r="D376" s="30" t="s">
        <v>10</v>
      </c>
      <c r="E376" s="125" t="s">
        <v>11</v>
      </c>
      <c r="F376" s="126"/>
      <c r="G376" s="31">
        <v>1008681</v>
      </c>
      <c r="H376" s="32">
        <v>1034614</v>
      </c>
      <c r="I376" s="33">
        <v>866478.81</v>
      </c>
      <c r="J376" s="34">
        <f t="shared" si="9"/>
        <v>0.8374899334437772</v>
      </c>
    </row>
    <row r="377" spans="1:10" ht="12" customHeight="1">
      <c r="A377" s="21" t="s">
        <v>0</v>
      </c>
      <c r="B377" s="134" t="s">
        <v>0</v>
      </c>
      <c r="C377" s="140"/>
      <c r="D377" s="30" t="s">
        <v>12</v>
      </c>
      <c r="E377" s="125" t="s">
        <v>13</v>
      </c>
      <c r="F377" s="126"/>
      <c r="G377" s="31">
        <v>53310</v>
      </c>
      <c r="H377" s="32">
        <v>56787</v>
      </c>
      <c r="I377" s="33">
        <v>56786.43</v>
      </c>
      <c r="J377" s="34">
        <f t="shared" si="9"/>
        <v>0.9999899624914153</v>
      </c>
    </row>
    <row r="378" spans="1:10" ht="12" customHeight="1">
      <c r="A378" s="21" t="s">
        <v>0</v>
      </c>
      <c r="B378" s="134" t="s">
        <v>0</v>
      </c>
      <c r="C378" s="140"/>
      <c r="D378" s="30" t="s">
        <v>14</v>
      </c>
      <c r="E378" s="125" t="s">
        <v>15</v>
      </c>
      <c r="F378" s="126"/>
      <c r="G378" s="32">
        <v>134611</v>
      </c>
      <c r="H378" s="32">
        <v>144877</v>
      </c>
      <c r="I378" s="33">
        <v>144876.23</v>
      </c>
      <c r="J378" s="34">
        <f t="shared" si="9"/>
        <v>0.9999946851467107</v>
      </c>
    </row>
    <row r="379" spans="1:10" ht="30" customHeight="1">
      <c r="A379" s="21" t="s">
        <v>0</v>
      </c>
      <c r="B379" s="134" t="s">
        <v>0</v>
      </c>
      <c r="C379" s="140"/>
      <c r="D379" s="30" t="s">
        <v>16</v>
      </c>
      <c r="E379" s="125" t="s">
        <v>17</v>
      </c>
      <c r="F379" s="126"/>
      <c r="G379" s="32">
        <v>14089</v>
      </c>
      <c r="H379" s="32">
        <v>15059</v>
      </c>
      <c r="I379" s="33">
        <v>15059</v>
      </c>
      <c r="J379" s="34">
        <f t="shared" si="9"/>
        <v>1</v>
      </c>
    </row>
    <row r="380" spans="1:10" ht="12" customHeight="1">
      <c r="A380" s="21" t="s">
        <v>0</v>
      </c>
      <c r="B380" s="134" t="s">
        <v>0</v>
      </c>
      <c r="C380" s="140"/>
      <c r="D380" s="30" t="s">
        <v>18</v>
      </c>
      <c r="E380" s="125" t="s">
        <v>19</v>
      </c>
      <c r="F380" s="126"/>
      <c r="G380" s="31">
        <v>1000</v>
      </c>
      <c r="H380" s="32">
        <v>5000</v>
      </c>
      <c r="I380" s="33">
        <v>4000</v>
      </c>
      <c r="J380" s="34">
        <f t="shared" si="9"/>
        <v>0.8</v>
      </c>
    </row>
    <row r="381" spans="1:10" ht="12" customHeight="1">
      <c r="A381" s="21" t="s">
        <v>0</v>
      </c>
      <c r="B381" s="134" t="s">
        <v>0</v>
      </c>
      <c r="C381" s="140"/>
      <c r="D381" s="30" t="s">
        <v>20</v>
      </c>
      <c r="E381" s="125" t="s">
        <v>21</v>
      </c>
      <c r="F381" s="126"/>
      <c r="G381" s="31">
        <v>21655</v>
      </c>
      <c r="H381" s="32">
        <v>33588</v>
      </c>
      <c r="I381" s="33">
        <v>32132.88</v>
      </c>
      <c r="J381" s="34">
        <f t="shared" si="9"/>
        <v>0.9566773847802788</v>
      </c>
    </row>
    <row r="382" spans="1:10" ht="12" customHeight="1">
      <c r="A382" s="21" t="s">
        <v>0</v>
      </c>
      <c r="B382" s="134" t="s">
        <v>0</v>
      </c>
      <c r="C382" s="140"/>
      <c r="D382" s="30" t="s">
        <v>67</v>
      </c>
      <c r="E382" s="125" t="s">
        <v>68</v>
      </c>
      <c r="F382" s="126"/>
      <c r="G382" s="32">
        <v>8199</v>
      </c>
      <c r="H382" s="32">
        <v>8199</v>
      </c>
      <c r="I382" s="33">
        <v>6475.31</v>
      </c>
      <c r="J382" s="34">
        <f t="shared" si="9"/>
        <v>0.7897682644224906</v>
      </c>
    </row>
    <row r="383" spans="1:10" ht="12" customHeight="1">
      <c r="A383" s="21" t="s">
        <v>0</v>
      </c>
      <c r="B383" s="134" t="s">
        <v>0</v>
      </c>
      <c r="C383" s="140"/>
      <c r="D383" s="30" t="s">
        <v>24</v>
      </c>
      <c r="E383" s="125" t="s">
        <v>25</v>
      </c>
      <c r="F383" s="126"/>
      <c r="G383" s="32">
        <v>512</v>
      </c>
      <c r="H383" s="32">
        <v>512</v>
      </c>
      <c r="I383" s="33">
        <v>320</v>
      </c>
      <c r="J383" s="34">
        <f aca="true" t="shared" si="10" ref="J383:J447">I383/H383</f>
        <v>0.625</v>
      </c>
    </row>
    <row r="384" spans="1:10" ht="12" customHeight="1">
      <c r="A384" s="21" t="s">
        <v>0</v>
      </c>
      <c r="B384" s="134" t="s">
        <v>0</v>
      </c>
      <c r="C384" s="140"/>
      <c r="D384" s="30" t="s">
        <v>26</v>
      </c>
      <c r="E384" s="125" t="s">
        <v>27</v>
      </c>
      <c r="F384" s="126"/>
      <c r="G384" s="32">
        <v>62409</v>
      </c>
      <c r="H384" s="32">
        <v>63909</v>
      </c>
      <c r="I384" s="33">
        <v>63166.77</v>
      </c>
      <c r="J384" s="34">
        <f t="shared" si="10"/>
        <v>0.9883861427967892</v>
      </c>
    </row>
    <row r="385" spans="1:10" ht="25.5" customHeight="1">
      <c r="A385" s="21" t="s">
        <v>0</v>
      </c>
      <c r="B385" s="134" t="s">
        <v>0</v>
      </c>
      <c r="C385" s="140"/>
      <c r="D385" s="30" t="s">
        <v>101</v>
      </c>
      <c r="E385" s="125" t="s">
        <v>102</v>
      </c>
      <c r="F385" s="126"/>
      <c r="G385" s="32">
        <v>5432</v>
      </c>
      <c r="H385" s="32">
        <v>6882</v>
      </c>
      <c r="I385" s="33">
        <v>6804.04</v>
      </c>
      <c r="J385" s="34">
        <f t="shared" si="10"/>
        <v>0.9886718977041558</v>
      </c>
    </row>
    <row r="386" spans="1:10" ht="12" customHeight="1">
      <c r="A386" s="21" t="s">
        <v>0</v>
      </c>
      <c r="B386" s="134" t="s">
        <v>0</v>
      </c>
      <c r="C386" s="140"/>
      <c r="D386" s="30" t="s">
        <v>103</v>
      </c>
      <c r="E386" s="125" t="s">
        <v>104</v>
      </c>
      <c r="F386" s="126"/>
      <c r="G386" s="32">
        <v>5125</v>
      </c>
      <c r="H386" s="32">
        <v>4525</v>
      </c>
      <c r="I386" s="33">
        <v>2232.75</v>
      </c>
      <c r="J386" s="34">
        <f t="shared" si="10"/>
        <v>0.4934254143646409</v>
      </c>
    </row>
    <row r="387" spans="1:10" ht="27" customHeight="1">
      <c r="A387" s="21" t="s">
        <v>0</v>
      </c>
      <c r="B387" s="134" t="s">
        <v>0</v>
      </c>
      <c r="C387" s="140"/>
      <c r="D387" s="30" t="s">
        <v>28</v>
      </c>
      <c r="E387" s="125" t="s">
        <v>29</v>
      </c>
      <c r="F387" s="126"/>
      <c r="G387" s="31">
        <v>23121</v>
      </c>
      <c r="H387" s="32">
        <v>26097</v>
      </c>
      <c r="I387" s="33">
        <v>26096.07</v>
      </c>
      <c r="J387" s="34">
        <f t="shared" si="10"/>
        <v>0.9999643637199678</v>
      </c>
    </row>
    <row r="388" spans="1:10" ht="27" customHeight="1">
      <c r="A388" s="21" t="s">
        <v>0</v>
      </c>
      <c r="B388" s="144" t="s">
        <v>0</v>
      </c>
      <c r="C388" s="145"/>
      <c r="D388" s="35" t="s">
        <v>107</v>
      </c>
      <c r="E388" s="127" t="s">
        <v>108</v>
      </c>
      <c r="F388" s="129"/>
      <c r="G388" s="36">
        <v>18857</v>
      </c>
      <c r="H388" s="37">
        <v>1881</v>
      </c>
      <c r="I388" s="38">
        <v>1802.62</v>
      </c>
      <c r="J388" s="39">
        <f t="shared" si="10"/>
        <v>0.9583306751727804</v>
      </c>
    </row>
    <row r="389" spans="1:10" ht="27" customHeight="1">
      <c r="A389" s="21" t="s">
        <v>0</v>
      </c>
      <c r="B389" s="157" t="s">
        <v>240</v>
      </c>
      <c r="C389" s="157"/>
      <c r="D389" s="63" t="s">
        <v>0</v>
      </c>
      <c r="E389" s="158" t="s">
        <v>241</v>
      </c>
      <c r="F389" s="158"/>
      <c r="G389" s="64">
        <f>SUM(G390:G392)</f>
        <v>832711</v>
      </c>
      <c r="H389" s="64">
        <f>SUM(H390:H392)</f>
        <v>642897</v>
      </c>
      <c r="I389" s="65">
        <f>SUM(I390:I392)</f>
        <v>622864.96</v>
      </c>
      <c r="J389" s="34">
        <f t="shared" si="10"/>
        <v>0.9688409807480824</v>
      </c>
    </row>
    <row r="390" spans="1:10" ht="12" customHeight="1">
      <c r="A390" s="21" t="s">
        <v>0</v>
      </c>
      <c r="B390" s="138" t="s">
        <v>0</v>
      </c>
      <c r="C390" s="143"/>
      <c r="D390" s="26" t="s">
        <v>14</v>
      </c>
      <c r="E390" s="136" t="s">
        <v>15</v>
      </c>
      <c r="F390" s="154"/>
      <c r="G390" s="28">
        <v>134227</v>
      </c>
      <c r="H390" s="28">
        <v>89891</v>
      </c>
      <c r="I390" s="29">
        <v>87073.08</v>
      </c>
      <c r="J390" s="25">
        <f t="shared" si="10"/>
        <v>0.9686518116385401</v>
      </c>
    </row>
    <row r="391" spans="1:10" ht="30" customHeight="1">
      <c r="A391" s="21" t="s">
        <v>0</v>
      </c>
      <c r="B391" s="134" t="s">
        <v>0</v>
      </c>
      <c r="C391" s="140"/>
      <c r="D391" s="30" t="s">
        <v>16</v>
      </c>
      <c r="E391" s="125" t="s">
        <v>17</v>
      </c>
      <c r="F391" s="126"/>
      <c r="G391" s="32">
        <v>19000</v>
      </c>
      <c r="H391" s="32">
        <v>522</v>
      </c>
      <c r="I391" s="33">
        <v>259.48</v>
      </c>
      <c r="J391" s="34">
        <f t="shared" si="10"/>
        <v>0.497088122605364</v>
      </c>
    </row>
    <row r="392" spans="1:10" ht="12" customHeight="1">
      <c r="A392" s="21" t="s">
        <v>0</v>
      </c>
      <c r="B392" s="144" t="s">
        <v>0</v>
      </c>
      <c r="C392" s="145"/>
      <c r="D392" s="35" t="s">
        <v>18</v>
      </c>
      <c r="E392" s="127" t="s">
        <v>19</v>
      </c>
      <c r="F392" s="129"/>
      <c r="G392" s="37">
        <v>679484</v>
      </c>
      <c r="H392" s="37">
        <v>552484</v>
      </c>
      <c r="I392" s="38">
        <v>535532.4</v>
      </c>
      <c r="J392" s="39">
        <f t="shared" si="10"/>
        <v>0.9693174824972307</v>
      </c>
    </row>
    <row r="393" spans="1:10" ht="12" customHeight="1">
      <c r="A393" s="21" t="s">
        <v>0</v>
      </c>
      <c r="B393" s="150" t="s">
        <v>242</v>
      </c>
      <c r="C393" s="150"/>
      <c r="D393" s="40" t="s">
        <v>0</v>
      </c>
      <c r="E393" s="151" t="s">
        <v>243</v>
      </c>
      <c r="F393" s="151"/>
      <c r="G393" s="41">
        <f>G394</f>
        <v>136000</v>
      </c>
      <c r="H393" s="41">
        <f>H394</f>
        <v>148750</v>
      </c>
      <c r="I393" s="67">
        <f>I394</f>
        <v>143405.53</v>
      </c>
      <c r="J393" s="39">
        <f t="shared" si="10"/>
        <v>0.9640707899159664</v>
      </c>
    </row>
    <row r="394" spans="1:10" ht="12" customHeight="1">
      <c r="A394" s="43" t="s">
        <v>0</v>
      </c>
      <c r="B394" s="164" t="s">
        <v>0</v>
      </c>
      <c r="C394" s="164"/>
      <c r="D394" s="75" t="s">
        <v>232</v>
      </c>
      <c r="E394" s="142" t="s">
        <v>233</v>
      </c>
      <c r="F394" s="142"/>
      <c r="G394" s="45">
        <v>136000</v>
      </c>
      <c r="H394" s="46">
        <v>148750</v>
      </c>
      <c r="I394" s="52">
        <v>143405.53</v>
      </c>
      <c r="J394" s="48">
        <f t="shared" si="10"/>
        <v>0.9640707899159664</v>
      </c>
    </row>
    <row r="395" spans="1:10" ht="12" customHeight="1">
      <c r="A395" s="21" t="s">
        <v>0</v>
      </c>
      <c r="B395" s="165" t="s">
        <v>244</v>
      </c>
      <c r="C395" s="166"/>
      <c r="D395" s="76" t="s">
        <v>0</v>
      </c>
      <c r="E395" s="167" t="s">
        <v>39</v>
      </c>
      <c r="F395" s="148"/>
      <c r="G395" s="23">
        <f>SUM(G396:G404)</f>
        <v>122000</v>
      </c>
      <c r="H395" s="23">
        <f>SUM(H396:H404)</f>
        <v>160426</v>
      </c>
      <c r="I395" s="62">
        <f>SUM(I396:I404)</f>
        <v>124543.07999999999</v>
      </c>
      <c r="J395" s="25">
        <f t="shared" si="10"/>
        <v>0.7763272786206724</v>
      </c>
    </row>
    <row r="396" spans="1:10" ht="12" customHeight="1">
      <c r="A396" s="21" t="s">
        <v>0</v>
      </c>
      <c r="B396" s="134" t="s">
        <v>0</v>
      </c>
      <c r="C396" s="140"/>
      <c r="D396" s="30" t="s">
        <v>232</v>
      </c>
      <c r="E396" s="136" t="s">
        <v>233</v>
      </c>
      <c r="F396" s="154"/>
      <c r="G396" s="27">
        <v>50000</v>
      </c>
      <c r="H396" s="28">
        <v>20071</v>
      </c>
      <c r="I396" s="29">
        <v>17849.44</v>
      </c>
      <c r="J396" s="25">
        <f t="shared" si="10"/>
        <v>0.8893149319914303</v>
      </c>
    </row>
    <row r="397" spans="1:10" ht="12" customHeight="1">
      <c r="A397" s="21" t="s">
        <v>0</v>
      </c>
      <c r="B397" s="134" t="s">
        <v>0</v>
      </c>
      <c r="C397" s="140"/>
      <c r="D397" s="30" t="s">
        <v>10</v>
      </c>
      <c r="E397" s="125" t="s">
        <v>11</v>
      </c>
      <c r="F397" s="126"/>
      <c r="G397" s="31">
        <v>28880</v>
      </c>
      <c r="H397" s="32">
        <v>8000</v>
      </c>
      <c r="I397" s="33">
        <v>0</v>
      </c>
      <c r="J397" s="34">
        <f t="shared" si="10"/>
        <v>0</v>
      </c>
    </row>
    <row r="398" spans="1:10" ht="12" customHeight="1">
      <c r="A398" s="21"/>
      <c r="B398" s="90"/>
      <c r="C398" s="91"/>
      <c r="D398" s="30">
        <v>4090</v>
      </c>
      <c r="E398" s="125" t="s">
        <v>342</v>
      </c>
      <c r="F398" s="126"/>
      <c r="G398" s="31">
        <v>0</v>
      </c>
      <c r="H398" s="32">
        <v>492</v>
      </c>
      <c r="I398" s="33">
        <v>492</v>
      </c>
      <c r="J398" s="34">
        <f t="shared" si="10"/>
        <v>1</v>
      </c>
    </row>
    <row r="399" spans="1:10" ht="12" customHeight="1">
      <c r="A399" s="21" t="s">
        <v>0</v>
      </c>
      <c r="B399" s="134" t="s">
        <v>0</v>
      </c>
      <c r="C399" s="140"/>
      <c r="D399" s="30" t="s">
        <v>14</v>
      </c>
      <c r="E399" s="125" t="s">
        <v>15</v>
      </c>
      <c r="F399" s="126"/>
      <c r="G399" s="31">
        <v>4972</v>
      </c>
      <c r="H399" s="32">
        <v>1400</v>
      </c>
      <c r="I399" s="33">
        <v>0</v>
      </c>
      <c r="J399" s="34">
        <f t="shared" si="10"/>
        <v>0</v>
      </c>
    </row>
    <row r="400" spans="1:10" ht="27" customHeight="1">
      <c r="A400" s="21" t="s">
        <v>0</v>
      </c>
      <c r="B400" s="134" t="s">
        <v>0</v>
      </c>
      <c r="C400" s="140"/>
      <c r="D400" s="30" t="s">
        <v>16</v>
      </c>
      <c r="E400" s="125" t="s">
        <v>17</v>
      </c>
      <c r="F400" s="126"/>
      <c r="G400" s="31">
        <v>675</v>
      </c>
      <c r="H400" s="32">
        <v>0</v>
      </c>
      <c r="I400" s="33">
        <v>0</v>
      </c>
      <c r="J400" s="34" t="s">
        <v>339</v>
      </c>
    </row>
    <row r="401" spans="1:10" ht="12" customHeight="1">
      <c r="A401" s="21" t="s">
        <v>0</v>
      </c>
      <c r="B401" s="134" t="s">
        <v>0</v>
      </c>
      <c r="C401" s="140"/>
      <c r="D401" s="30" t="s">
        <v>18</v>
      </c>
      <c r="E401" s="125" t="s">
        <v>19</v>
      </c>
      <c r="F401" s="126"/>
      <c r="G401" s="31">
        <v>0</v>
      </c>
      <c r="H401" s="32">
        <v>12730</v>
      </c>
      <c r="I401" s="33">
        <v>12729.67</v>
      </c>
      <c r="J401" s="34">
        <f t="shared" si="10"/>
        <v>0.9999740769835035</v>
      </c>
    </row>
    <row r="402" spans="1:10" ht="12" customHeight="1">
      <c r="A402" s="21" t="s">
        <v>0</v>
      </c>
      <c r="B402" s="134" t="s">
        <v>0</v>
      </c>
      <c r="C402" s="140"/>
      <c r="D402" s="30" t="s">
        <v>20</v>
      </c>
      <c r="E402" s="125" t="s">
        <v>21</v>
      </c>
      <c r="F402" s="126"/>
      <c r="G402" s="31">
        <v>12005</v>
      </c>
      <c r="H402" s="32">
        <v>4274.09</v>
      </c>
      <c r="I402" s="33">
        <v>4195.7</v>
      </c>
      <c r="J402" s="34">
        <f t="shared" si="10"/>
        <v>0.9816592537826765</v>
      </c>
    </row>
    <row r="403" spans="1:10" ht="12" customHeight="1">
      <c r="A403" s="21" t="s">
        <v>0</v>
      </c>
      <c r="B403" s="134" t="s">
        <v>0</v>
      </c>
      <c r="C403" s="140"/>
      <c r="D403" s="30" t="s">
        <v>67</v>
      </c>
      <c r="E403" s="125" t="s">
        <v>68</v>
      </c>
      <c r="F403" s="126"/>
      <c r="G403" s="31">
        <v>0</v>
      </c>
      <c r="H403" s="32">
        <v>1633</v>
      </c>
      <c r="I403" s="33">
        <v>1632.79</v>
      </c>
      <c r="J403" s="34">
        <f t="shared" si="10"/>
        <v>0.9998714023270054</v>
      </c>
    </row>
    <row r="404" spans="1:10" ht="12" customHeight="1">
      <c r="A404" s="21" t="s">
        <v>0</v>
      </c>
      <c r="B404" s="144" t="s">
        <v>0</v>
      </c>
      <c r="C404" s="145"/>
      <c r="D404" s="35" t="s">
        <v>26</v>
      </c>
      <c r="E404" s="127" t="s">
        <v>27</v>
      </c>
      <c r="F404" s="129"/>
      <c r="G404" s="36">
        <v>25468</v>
      </c>
      <c r="H404" s="37">
        <v>111825.91</v>
      </c>
      <c r="I404" s="38">
        <v>87643.48</v>
      </c>
      <c r="J404" s="39">
        <f t="shared" si="10"/>
        <v>0.7837493117650461</v>
      </c>
    </row>
    <row r="405" spans="1:10" ht="12" customHeight="1">
      <c r="A405" s="56" t="s">
        <v>245</v>
      </c>
      <c r="B405" s="155" t="s">
        <v>0</v>
      </c>
      <c r="C405" s="155"/>
      <c r="D405" s="57" t="s">
        <v>0</v>
      </c>
      <c r="E405" s="156" t="s">
        <v>246</v>
      </c>
      <c r="F405" s="156"/>
      <c r="G405" s="58">
        <f>G406+G413+G415+G419+G421+G423</f>
        <v>1519816</v>
      </c>
      <c r="H405" s="58">
        <f>H406+H413+H415+H419+H421+H423</f>
        <v>1427200</v>
      </c>
      <c r="I405" s="66">
        <f>I406+I413+I415+I419+I421+I423</f>
        <v>1243198.1800000002</v>
      </c>
      <c r="J405" s="60">
        <f t="shared" si="10"/>
        <v>0.8710749579596414</v>
      </c>
    </row>
    <row r="406" spans="1:10" ht="12" customHeight="1">
      <c r="A406" s="21" t="s">
        <v>0</v>
      </c>
      <c r="B406" s="147" t="s">
        <v>247</v>
      </c>
      <c r="C406" s="147"/>
      <c r="D406" s="22" t="s">
        <v>0</v>
      </c>
      <c r="E406" s="148" t="s">
        <v>248</v>
      </c>
      <c r="F406" s="148"/>
      <c r="G406" s="23">
        <f>SUM(G407:G412)</f>
        <v>745832</v>
      </c>
      <c r="H406" s="23">
        <f>SUM(H407:H412)</f>
        <v>695832</v>
      </c>
      <c r="I406" s="62">
        <f>SUM(I407:I412)</f>
        <v>611312.7400000001</v>
      </c>
      <c r="J406" s="25">
        <f t="shared" si="10"/>
        <v>0.8785349624622036</v>
      </c>
    </row>
    <row r="407" spans="1:10" ht="12" customHeight="1">
      <c r="A407" s="21" t="s">
        <v>0</v>
      </c>
      <c r="B407" s="138" t="s">
        <v>0</v>
      </c>
      <c r="C407" s="143"/>
      <c r="D407" s="26" t="s">
        <v>8</v>
      </c>
      <c r="E407" s="136" t="s">
        <v>9</v>
      </c>
      <c r="F407" s="154"/>
      <c r="G407" s="28">
        <v>35445</v>
      </c>
      <c r="H407" s="28">
        <v>37645</v>
      </c>
      <c r="I407" s="29">
        <v>29539.75</v>
      </c>
      <c r="J407" s="25">
        <f t="shared" si="10"/>
        <v>0.7846925222473105</v>
      </c>
    </row>
    <row r="408" spans="1:10" ht="12" customHeight="1">
      <c r="A408" s="21" t="s">
        <v>0</v>
      </c>
      <c r="B408" s="134" t="s">
        <v>0</v>
      </c>
      <c r="C408" s="140"/>
      <c r="D408" s="30" t="s">
        <v>10</v>
      </c>
      <c r="E408" s="125" t="s">
        <v>11</v>
      </c>
      <c r="F408" s="126"/>
      <c r="G408" s="31">
        <v>521620</v>
      </c>
      <c r="H408" s="32">
        <v>480120</v>
      </c>
      <c r="I408" s="33">
        <v>436496.58</v>
      </c>
      <c r="J408" s="34">
        <f t="shared" si="10"/>
        <v>0.9091405898525369</v>
      </c>
    </row>
    <row r="409" spans="1:10" ht="12" customHeight="1">
      <c r="A409" s="21" t="s">
        <v>0</v>
      </c>
      <c r="B409" s="134" t="s">
        <v>0</v>
      </c>
      <c r="C409" s="140"/>
      <c r="D409" s="30" t="s">
        <v>12</v>
      </c>
      <c r="E409" s="125" t="s">
        <v>13</v>
      </c>
      <c r="F409" s="126"/>
      <c r="G409" s="31">
        <v>37020</v>
      </c>
      <c r="H409" s="32">
        <v>27520</v>
      </c>
      <c r="I409" s="33">
        <v>27349.76</v>
      </c>
      <c r="J409" s="34">
        <f t="shared" si="10"/>
        <v>0.993813953488372</v>
      </c>
    </row>
    <row r="410" spans="1:10" ht="12" customHeight="1">
      <c r="A410" s="21" t="s">
        <v>0</v>
      </c>
      <c r="B410" s="134" t="s">
        <v>0</v>
      </c>
      <c r="C410" s="140"/>
      <c r="D410" s="30" t="s">
        <v>14</v>
      </c>
      <c r="E410" s="125" t="s">
        <v>15</v>
      </c>
      <c r="F410" s="126"/>
      <c r="G410" s="32">
        <v>118330</v>
      </c>
      <c r="H410" s="32">
        <v>113347</v>
      </c>
      <c r="I410" s="33">
        <v>84374.23</v>
      </c>
      <c r="J410" s="34">
        <f t="shared" si="10"/>
        <v>0.7443887354760161</v>
      </c>
    </row>
    <row r="411" spans="1:10" ht="24.75" customHeight="1">
      <c r="A411" s="21" t="s">
        <v>0</v>
      </c>
      <c r="B411" s="134" t="s">
        <v>0</v>
      </c>
      <c r="C411" s="140"/>
      <c r="D411" s="30" t="s">
        <v>16</v>
      </c>
      <c r="E411" s="125" t="s">
        <v>17</v>
      </c>
      <c r="F411" s="126"/>
      <c r="G411" s="32">
        <v>14520</v>
      </c>
      <c r="H411" s="32">
        <v>14520</v>
      </c>
      <c r="I411" s="33">
        <v>10872.42</v>
      </c>
      <c r="J411" s="34">
        <f t="shared" si="10"/>
        <v>0.7487892561983471</v>
      </c>
    </row>
    <row r="412" spans="1:10" ht="26.25" customHeight="1">
      <c r="A412" s="21" t="s">
        <v>0</v>
      </c>
      <c r="B412" s="144" t="s">
        <v>0</v>
      </c>
      <c r="C412" s="145"/>
      <c r="D412" s="35" t="s">
        <v>28</v>
      </c>
      <c r="E412" s="127" t="s">
        <v>29</v>
      </c>
      <c r="F412" s="129"/>
      <c r="G412" s="37">
        <v>18897</v>
      </c>
      <c r="H412" s="37">
        <v>22680</v>
      </c>
      <c r="I412" s="38">
        <v>22680</v>
      </c>
      <c r="J412" s="39">
        <f t="shared" si="10"/>
        <v>1</v>
      </c>
    </row>
    <row r="413" spans="1:10" ht="12" customHeight="1">
      <c r="A413" s="21" t="s">
        <v>0</v>
      </c>
      <c r="B413" s="150" t="s">
        <v>249</v>
      </c>
      <c r="C413" s="150"/>
      <c r="D413" s="40" t="s">
        <v>0</v>
      </c>
      <c r="E413" s="151" t="s">
        <v>250</v>
      </c>
      <c r="F413" s="151"/>
      <c r="G413" s="41">
        <f>G414</f>
        <v>25458</v>
      </c>
      <c r="H413" s="41">
        <f>H414</f>
        <v>20458</v>
      </c>
      <c r="I413" s="67">
        <f>I414</f>
        <v>13615.56</v>
      </c>
      <c r="J413" s="39">
        <f t="shared" si="10"/>
        <v>0.6655371981620881</v>
      </c>
    </row>
    <row r="414" spans="1:10" ht="27" customHeight="1">
      <c r="A414" s="43" t="s">
        <v>0</v>
      </c>
      <c r="B414" s="141" t="s">
        <v>0</v>
      </c>
      <c r="C414" s="141"/>
      <c r="D414" s="44" t="s">
        <v>175</v>
      </c>
      <c r="E414" s="142" t="s">
        <v>176</v>
      </c>
      <c r="F414" s="142"/>
      <c r="G414" s="45">
        <v>25458</v>
      </c>
      <c r="H414" s="46">
        <v>20458</v>
      </c>
      <c r="I414" s="52">
        <v>13615.56</v>
      </c>
      <c r="J414" s="48">
        <f t="shared" si="10"/>
        <v>0.6655371981620881</v>
      </c>
    </row>
    <row r="415" spans="1:10" ht="40.5" customHeight="1">
      <c r="A415" s="21" t="s">
        <v>0</v>
      </c>
      <c r="B415" s="147" t="s">
        <v>251</v>
      </c>
      <c r="C415" s="147"/>
      <c r="D415" s="22" t="s">
        <v>0</v>
      </c>
      <c r="E415" s="148" t="s">
        <v>252</v>
      </c>
      <c r="F415" s="148"/>
      <c r="G415" s="23">
        <f>SUM(G416:G418)</f>
        <v>10000</v>
      </c>
      <c r="H415" s="23">
        <f>SUM(H416:H418)</f>
        <v>10000</v>
      </c>
      <c r="I415" s="62">
        <f>SUM(I416:I418)</f>
        <v>9782.04</v>
      </c>
      <c r="J415" s="25">
        <f t="shared" si="10"/>
        <v>0.9782040000000001</v>
      </c>
    </row>
    <row r="416" spans="1:10" ht="12" customHeight="1">
      <c r="A416" s="21" t="s">
        <v>0</v>
      </c>
      <c r="B416" s="138" t="s">
        <v>0</v>
      </c>
      <c r="C416" s="143"/>
      <c r="D416" s="26" t="s">
        <v>18</v>
      </c>
      <c r="E416" s="136" t="s">
        <v>19</v>
      </c>
      <c r="F416" s="154"/>
      <c r="G416" s="27">
        <v>10000</v>
      </c>
      <c r="H416" s="28">
        <v>8300</v>
      </c>
      <c r="I416" s="29">
        <v>8277.5</v>
      </c>
      <c r="J416" s="25">
        <f t="shared" si="10"/>
        <v>0.9972891566265061</v>
      </c>
    </row>
    <row r="417" spans="1:10" ht="12" customHeight="1">
      <c r="A417" s="21" t="s">
        <v>0</v>
      </c>
      <c r="B417" s="134" t="s">
        <v>0</v>
      </c>
      <c r="C417" s="140"/>
      <c r="D417" s="30" t="s">
        <v>167</v>
      </c>
      <c r="E417" s="125" t="s">
        <v>168</v>
      </c>
      <c r="F417" s="126"/>
      <c r="G417" s="31">
        <v>0</v>
      </c>
      <c r="H417" s="32">
        <v>550</v>
      </c>
      <c r="I417" s="33">
        <v>498.54</v>
      </c>
      <c r="J417" s="34">
        <f t="shared" si="10"/>
        <v>0.9064363636363637</v>
      </c>
    </row>
    <row r="418" spans="1:10" ht="12" customHeight="1">
      <c r="A418" s="21" t="s">
        <v>0</v>
      </c>
      <c r="B418" s="144" t="s">
        <v>0</v>
      </c>
      <c r="C418" s="145"/>
      <c r="D418" s="35" t="s">
        <v>26</v>
      </c>
      <c r="E418" s="127" t="s">
        <v>27</v>
      </c>
      <c r="F418" s="129"/>
      <c r="G418" s="36">
        <v>0</v>
      </c>
      <c r="H418" s="37">
        <v>1150</v>
      </c>
      <c r="I418" s="38">
        <v>1006</v>
      </c>
      <c r="J418" s="39">
        <f t="shared" si="10"/>
        <v>0.8747826086956522</v>
      </c>
    </row>
    <row r="419" spans="1:10" ht="28.5" customHeight="1">
      <c r="A419" s="21" t="s">
        <v>0</v>
      </c>
      <c r="B419" s="150" t="s">
        <v>253</v>
      </c>
      <c r="C419" s="150"/>
      <c r="D419" s="40" t="s">
        <v>0</v>
      </c>
      <c r="E419" s="151" t="s">
        <v>254</v>
      </c>
      <c r="F419" s="151"/>
      <c r="G419" s="41">
        <f>G420</f>
        <v>107926</v>
      </c>
      <c r="H419" s="41">
        <f>H420</f>
        <v>116310</v>
      </c>
      <c r="I419" s="67">
        <f>I420</f>
        <v>82697.75</v>
      </c>
      <c r="J419" s="39">
        <f t="shared" si="10"/>
        <v>0.7110115209354312</v>
      </c>
    </row>
    <row r="420" spans="1:10" ht="12" customHeight="1">
      <c r="A420" s="43" t="s">
        <v>0</v>
      </c>
      <c r="B420" s="141" t="s">
        <v>0</v>
      </c>
      <c r="C420" s="141"/>
      <c r="D420" s="44" t="s">
        <v>255</v>
      </c>
      <c r="E420" s="142" t="s">
        <v>256</v>
      </c>
      <c r="F420" s="142"/>
      <c r="G420" s="45">
        <v>107926</v>
      </c>
      <c r="H420" s="46">
        <v>116310</v>
      </c>
      <c r="I420" s="52">
        <v>82697.75</v>
      </c>
      <c r="J420" s="48">
        <f t="shared" si="10"/>
        <v>0.7110115209354312</v>
      </c>
    </row>
    <row r="421" spans="1:10" ht="26.25" customHeight="1">
      <c r="A421" s="21" t="s">
        <v>0</v>
      </c>
      <c r="B421" s="149" t="s">
        <v>257</v>
      </c>
      <c r="C421" s="149"/>
      <c r="D421" s="49" t="s">
        <v>0</v>
      </c>
      <c r="E421" s="142" t="s">
        <v>258</v>
      </c>
      <c r="F421" s="142"/>
      <c r="G421" s="45">
        <f>G422</f>
        <v>80000</v>
      </c>
      <c r="H421" s="45">
        <f>H422</f>
        <v>65000</v>
      </c>
      <c r="I421" s="61">
        <f>I422</f>
        <v>60050</v>
      </c>
      <c r="J421" s="48">
        <f t="shared" si="10"/>
        <v>0.9238461538461539</v>
      </c>
    </row>
    <row r="422" spans="1:10" ht="12" customHeight="1">
      <c r="A422" s="43" t="s">
        <v>0</v>
      </c>
      <c r="B422" s="141" t="s">
        <v>0</v>
      </c>
      <c r="C422" s="141"/>
      <c r="D422" s="44" t="s">
        <v>259</v>
      </c>
      <c r="E422" s="142" t="s">
        <v>260</v>
      </c>
      <c r="F422" s="142"/>
      <c r="G422" s="45">
        <v>80000</v>
      </c>
      <c r="H422" s="46">
        <v>65000</v>
      </c>
      <c r="I422" s="52">
        <v>60050</v>
      </c>
      <c r="J422" s="48">
        <f t="shared" si="10"/>
        <v>0.9238461538461539</v>
      </c>
    </row>
    <row r="423" spans="1:10" ht="12" customHeight="1">
      <c r="A423" s="21" t="s">
        <v>0</v>
      </c>
      <c r="B423" s="147" t="s">
        <v>261</v>
      </c>
      <c r="C423" s="147"/>
      <c r="D423" s="22" t="s">
        <v>0</v>
      </c>
      <c r="E423" s="148" t="s">
        <v>262</v>
      </c>
      <c r="F423" s="148"/>
      <c r="G423" s="23">
        <f>SUM(G424:G438)</f>
        <v>550600</v>
      </c>
      <c r="H423" s="23">
        <f>SUM(H424:H438)</f>
        <v>519600</v>
      </c>
      <c r="I423" s="62">
        <f>SUM(I424:I438)</f>
        <v>465740.0899999999</v>
      </c>
      <c r="J423" s="25">
        <f t="shared" si="10"/>
        <v>0.8963435142417242</v>
      </c>
    </row>
    <row r="424" spans="1:10" ht="12" customHeight="1">
      <c r="A424" s="21" t="s">
        <v>0</v>
      </c>
      <c r="B424" s="138" t="s">
        <v>0</v>
      </c>
      <c r="C424" s="143"/>
      <c r="D424" s="26" t="s">
        <v>8</v>
      </c>
      <c r="E424" s="136" t="s">
        <v>9</v>
      </c>
      <c r="F424" s="154"/>
      <c r="G424" s="28">
        <v>1000</v>
      </c>
      <c r="H424" s="28">
        <v>0</v>
      </c>
      <c r="I424" s="29">
        <v>0</v>
      </c>
      <c r="J424" s="25" t="s">
        <v>339</v>
      </c>
    </row>
    <row r="425" spans="1:10" ht="12" customHeight="1">
      <c r="A425" s="21" t="s">
        <v>0</v>
      </c>
      <c r="B425" s="134" t="s">
        <v>0</v>
      </c>
      <c r="C425" s="140"/>
      <c r="D425" s="30" t="s">
        <v>10</v>
      </c>
      <c r="E425" s="125" t="s">
        <v>11</v>
      </c>
      <c r="F425" s="126"/>
      <c r="G425" s="32">
        <v>313000</v>
      </c>
      <c r="H425" s="32">
        <v>313000</v>
      </c>
      <c r="I425" s="33">
        <v>294877.36</v>
      </c>
      <c r="J425" s="34">
        <f t="shared" si="10"/>
        <v>0.9421001916932907</v>
      </c>
    </row>
    <row r="426" spans="1:10" ht="12" customHeight="1">
      <c r="A426" s="21" t="s">
        <v>0</v>
      </c>
      <c r="B426" s="134" t="s">
        <v>0</v>
      </c>
      <c r="C426" s="140"/>
      <c r="D426" s="30" t="s">
        <v>12</v>
      </c>
      <c r="E426" s="125" t="s">
        <v>13</v>
      </c>
      <c r="F426" s="126"/>
      <c r="G426" s="32">
        <v>25800</v>
      </c>
      <c r="H426" s="32">
        <v>25800</v>
      </c>
      <c r="I426" s="33">
        <v>22446.71</v>
      </c>
      <c r="J426" s="34">
        <f t="shared" si="10"/>
        <v>0.8700275193798449</v>
      </c>
    </row>
    <row r="427" spans="1:10" ht="12" customHeight="1">
      <c r="A427" s="21" t="s">
        <v>0</v>
      </c>
      <c r="B427" s="134" t="s">
        <v>0</v>
      </c>
      <c r="C427" s="140"/>
      <c r="D427" s="30" t="s">
        <v>14</v>
      </c>
      <c r="E427" s="125" t="s">
        <v>15</v>
      </c>
      <c r="F427" s="126"/>
      <c r="G427" s="32">
        <v>67800</v>
      </c>
      <c r="H427" s="32">
        <v>60073</v>
      </c>
      <c r="I427" s="33">
        <v>57085.67</v>
      </c>
      <c r="J427" s="34">
        <f t="shared" si="10"/>
        <v>0.9502716694688129</v>
      </c>
    </row>
    <row r="428" spans="1:10" ht="28.5" customHeight="1">
      <c r="A428" s="21" t="s">
        <v>0</v>
      </c>
      <c r="B428" s="134" t="s">
        <v>0</v>
      </c>
      <c r="C428" s="140"/>
      <c r="D428" s="30" t="s">
        <v>16</v>
      </c>
      <c r="E428" s="125" t="s">
        <v>17</v>
      </c>
      <c r="F428" s="126"/>
      <c r="G428" s="32">
        <v>8300</v>
      </c>
      <c r="H428" s="32">
        <v>5300</v>
      </c>
      <c r="I428" s="33">
        <v>4702.2</v>
      </c>
      <c r="J428" s="34">
        <f t="shared" si="10"/>
        <v>0.8872075471698113</v>
      </c>
    </row>
    <row r="429" spans="1:10" ht="12" customHeight="1">
      <c r="A429" s="21" t="s">
        <v>0</v>
      </c>
      <c r="B429" s="134" t="s">
        <v>0</v>
      </c>
      <c r="C429" s="140"/>
      <c r="D429" s="30" t="s">
        <v>20</v>
      </c>
      <c r="E429" s="125" t="s">
        <v>21</v>
      </c>
      <c r="F429" s="126"/>
      <c r="G429" s="32">
        <v>50000</v>
      </c>
      <c r="H429" s="32">
        <v>50000</v>
      </c>
      <c r="I429" s="33">
        <v>27800.66</v>
      </c>
      <c r="J429" s="34">
        <f t="shared" si="10"/>
        <v>0.5560132</v>
      </c>
    </row>
    <row r="430" spans="1:10" ht="12" customHeight="1">
      <c r="A430" s="21" t="s">
        <v>0</v>
      </c>
      <c r="B430" s="134" t="s">
        <v>0</v>
      </c>
      <c r="C430" s="140"/>
      <c r="D430" s="30" t="s">
        <v>67</v>
      </c>
      <c r="E430" s="125" t="s">
        <v>68</v>
      </c>
      <c r="F430" s="126"/>
      <c r="G430" s="32">
        <v>10000</v>
      </c>
      <c r="H430" s="32">
        <v>8000</v>
      </c>
      <c r="I430" s="33">
        <v>7106.1</v>
      </c>
      <c r="J430" s="34">
        <f t="shared" si="10"/>
        <v>0.8882625000000001</v>
      </c>
    </row>
    <row r="431" spans="1:10" ht="12" customHeight="1">
      <c r="A431" s="21" t="s">
        <v>0</v>
      </c>
      <c r="B431" s="134" t="s">
        <v>0</v>
      </c>
      <c r="C431" s="140"/>
      <c r="D431" s="30" t="s">
        <v>22</v>
      </c>
      <c r="E431" s="125" t="s">
        <v>23</v>
      </c>
      <c r="F431" s="126"/>
      <c r="G431" s="32">
        <v>9000</v>
      </c>
      <c r="H431" s="32">
        <v>5000</v>
      </c>
      <c r="I431" s="33">
        <v>4571.6</v>
      </c>
      <c r="J431" s="34">
        <f t="shared" si="10"/>
        <v>0.91432</v>
      </c>
    </row>
    <row r="432" spans="1:10" ht="12" customHeight="1">
      <c r="A432" s="21" t="s">
        <v>0</v>
      </c>
      <c r="B432" s="134" t="s">
        <v>0</v>
      </c>
      <c r="C432" s="140"/>
      <c r="D432" s="30" t="s">
        <v>24</v>
      </c>
      <c r="E432" s="125" t="s">
        <v>25</v>
      </c>
      <c r="F432" s="126"/>
      <c r="G432" s="32">
        <v>500</v>
      </c>
      <c r="H432" s="32">
        <v>500</v>
      </c>
      <c r="I432" s="33">
        <v>255</v>
      </c>
      <c r="J432" s="34">
        <f t="shared" si="10"/>
        <v>0.51</v>
      </c>
    </row>
    <row r="433" spans="1:10" ht="12" customHeight="1">
      <c r="A433" s="21" t="s">
        <v>0</v>
      </c>
      <c r="B433" s="134" t="s">
        <v>0</v>
      </c>
      <c r="C433" s="140"/>
      <c r="D433" s="30" t="s">
        <v>26</v>
      </c>
      <c r="E433" s="125" t="s">
        <v>27</v>
      </c>
      <c r="F433" s="126"/>
      <c r="G433" s="32">
        <v>42000</v>
      </c>
      <c r="H433" s="32">
        <v>30000</v>
      </c>
      <c r="I433" s="33">
        <v>28800.33</v>
      </c>
      <c r="J433" s="34">
        <f t="shared" si="10"/>
        <v>0.9600110000000001</v>
      </c>
    </row>
    <row r="434" spans="1:10" ht="12" customHeight="1">
      <c r="A434" s="21" t="s">
        <v>0</v>
      </c>
      <c r="B434" s="134" t="s">
        <v>0</v>
      </c>
      <c r="C434" s="140"/>
      <c r="D434" s="30" t="s">
        <v>101</v>
      </c>
      <c r="E434" s="125" t="s">
        <v>102</v>
      </c>
      <c r="F434" s="126"/>
      <c r="G434" s="32">
        <v>4300</v>
      </c>
      <c r="H434" s="32">
        <v>3300</v>
      </c>
      <c r="I434" s="33">
        <v>2509.91</v>
      </c>
      <c r="J434" s="34">
        <f t="shared" si="10"/>
        <v>0.7605787878787879</v>
      </c>
    </row>
    <row r="435" spans="1:10" ht="12" customHeight="1">
      <c r="A435" s="21" t="s">
        <v>0</v>
      </c>
      <c r="B435" s="134" t="s">
        <v>0</v>
      </c>
      <c r="C435" s="140"/>
      <c r="D435" s="30" t="s">
        <v>103</v>
      </c>
      <c r="E435" s="125" t="s">
        <v>104</v>
      </c>
      <c r="F435" s="126"/>
      <c r="G435" s="32">
        <v>5300</v>
      </c>
      <c r="H435" s="32">
        <v>3000</v>
      </c>
      <c r="I435" s="33">
        <v>2310.47</v>
      </c>
      <c r="J435" s="34">
        <f t="shared" si="10"/>
        <v>0.7701566666666666</v>
      </c>
    </row>
    <row r="436" spans="1:10" ht="24" customHeight="1">
      <c r="A436" s="21" t="s">
        <v>0</v>
      </c>
      <c r="B436" s="134" t="s">
        <v>0</v>
      </c>
      <c r="C436" s="140"/>
      <c r="D436" s="30" t="s">
        <v>28</v>
      </c>
      <c r="E436" s="125" t="s">
        <v>29</v>
      </c>
      <c r="F436" s="126"/>
      <c r="G436" s="32">
        <v>8600</v>
      </c>
      <c r="H436" s="32">
        <v>11627</v>
      </c>
      <c r="I436" s="33">
        <v>11627</v>
      </c>
      <c r="J436" s="34">
        <f t="shared" si="10"/>
        <v>1</v>
      </c>
    </row>
    <row r="437" spans="1:10" ht="27" customHeight="1">
      <c r="A437" s="21" t="s">
        <v>0</v>
      </c>
      <c r="B437" s="134" t="s">
        <v>0</v>
      </c>
      <c r="C437" s="140"/>
      <c r="D437" s="30" t="s">
        <v>81</v>
      </c>
      <c r="E437" s="125" t="s">
        <v>82</v>
      </c>
      <c r="F437" s="126"/>
      <c r="G437" s="32">
        <v>3000</v>
      </c>
      <c r="H437" s="32">
        <v>2000</v>
      </c>
      <c r="I437" s="33">
        <v>1647.08</v>
      </c>
      <c r="J437" s="34">
        <f t="shared" si="10"/>
        <v>0.8235399999999999</v>
      </c>
    </row>
    <row r="438" spans="1:10" ht="27.75" customHeight="1">
      <c r="A438" s="21" t="s">
        <v>0</v>
      </c>
      <c r="B438" s="144" t="s">
        <v>0</v>
      </c>
      <c r="C438" s="145"/>
      <c r="D438" s="35" t="s">
        <v>107</v>
      </c>
      <c r="E438" s="127" t="s">
        <v>108</v>
      </c>
      <c r="F438" s="129"/>
      <c r="G438" s="37">
        <v>2000</v>
      </c>
      <c r="H438" s="37">
        <v>2000</v>
      </c>
      <c r="I438" s="38">
        <v>0</v>
      </c>
      <c r="J438" s="39">
        <f t="shared" si="10"/>
        <v>0</v>
      </c>
    </row>
    <row r="439" spans="1:10" ht="12" customHeight="1">
      <c r="A439" s="56" t="s">
        <v>263</v>
      </c>
      <c r="B439" s="155" t="s">
        <v>0</v>
      </c>
      <c r="C439" s="155"/>
      <c r="D439" s="57" t="s">
        <v>0</v>
      </c>
      <c r="E439" s="156" t="s">
        <v>264</v>
      </c>
      <c r="F439" s="156"/>
      <c r="G439" s="58">
        <f>G440+G454+G465+G467+G480+G482+G484+G478</f>
        <v>26306717</v>
      </c>
      <c r="H439" s="58">
        <f>H440+H454+H465+H467+H480+H482+H484+H478</f>
        <v>25520746</v>
      </c>
      <c r="I439" s="58">
        <f>I440+I454+I465+I467+I480+I482+I484+I478</f>
        <v>25404583.809999995</v>
      </c>
      <c r="J439" s="60">
        <f t="shared" si="10"/>
        <v>0.9954483231015266</v>
      </c>
    </row>
    <row r="440" spans="1:10" ht="12" customHeight="1">
      <c r="A440" s="21" t="s">
        <v>0</v>
      </c>
      <c r="B440" s="147" t="s">
        <v>265</v>
      </c>
      <c r="C440" s="147"/>
      <c r="D440" s="22" t="s">
        <v>0</v>
      </c>
      <c r="E440" s="148" t="s">
        <v>266</v>
      </c>
      <c r="F440" s="148"/>
      <c r="G440" s="23">
        <f>SUM(G441:G453)</f>
        <v>20035200</v>
      </c>
      <c r="H440" s="23">
        <f>SUM(H441:H453)</f>
        <v>18935080</v>
      </c>
      <c r="I440" s="62">
        <f>SUM(I441:I453)</f>
        <v>18920997.02</v>
      </c>
      <c r="J440" s="25">
        <f t="shared" si="10"/>
        <v>0.9992562492474285</v>
      </c>
    </row>
    <row r="441" spans="1:10" ht="12" customHeight="1">
      <c r="A441" s="21" t="s">
        <v>0</v>
      </c>
      <c r="B441" s="138" t="s">
        <v>0</v>
      </c>
      <c r="C441" s="143"/>
      <c r="D441" s="26" t="s">
        <v>226</v>
      </c>
      <c r="E441" s="136" t="s">
        <v>227</v>
      </c>
      <c r="F441" s="154"/>
      <c r="G441" s="27">
        <v>14200</v>
      </c>
      <c r="H441" s="28">
        <v>14200</v>
      </c>
      <c r="I441" s="29">
        <v>180.52</v>
      </c>
      <c r="J441" s="25">
        <f t="shared" si="10"/>
        <v>0.012712676056338029</v>
      </c>
    </row>
    <row r="442" spans="1:10" ht="12" customHeight="1">
      <c r="A442" s="21" t="s">
        <v>0</v>
      </c>
      <c r="B442" s="134" t="s">
        <v>0</v>
      </c>
      <c r="C442" s="140"/>
      <c r="D442" s="30" t="s">
        <v>232</v>
      </c>
      <c r="E442" s="125" t="s">
        <v>233</v>
      </c>
      <c r="F442" s="126"/>
      <c r="G442" s="31">
        <v>19850822</v>
      </c>
      <c r="H442" s="32">
        <v>18760053</v>
      </c>
      <c r="I442" s="33">
        <v>18759989.5</v>
      </c>
      <c r="J442" s="34">
        <f t="shared" si="10"/>
        <v>0.9999966151481555</v>
      </c>
    </row>
    <row r="443" spans="1:10" ht="12" customHeight="1">
      <c r="A443" s="21" t="s">
        <v>0</v>
      </c>
      <c r="B443" s="134" t="s">
        <v>0</v>
      </c>
      <c r="C443" s="140"/>
      <c r="D443" s="30" t="s">
        <v>10</v>
      </c>
      <c r="E443" s="125" t="s">
        <v>11</v>
      </c>
      <c r="F443" s="126"/>
      <c r="G443" s="31">
        <v>114059</v>
      </c>
      <c r="H443" s="32">
        <v>107198</v>
      </c>
      <c r="I443" s="33">
        <v>107198</v>
      </c>
      <c r="J443" s="34">
        <f t="shared" si="10"/>
        <v>1</v>
      </c>
    </row>
    <row r="444" spans="1:10" ht="12" customHeight="1">
      <c r="A444" s="21" t="s">
        <v>0</v>
      </c>
      <c r="B444" s="134" t="s">
        <v>0</v>
      </c>
      <c r="C444" s="140"/>
      <c r="D444" s="30" t="s">
        <v>12</v>
      </c>
      <c r="E444" s="125" t="s">
        <v>13</v>
      </c>
      <c r="F444" s="126"/>
      <c r="G444" s="31">
        <v>8562</v>
      </c>
      <c r="H444" s="32">
        <v>12853</v>
      </c>
      <c r="I444" s="33">
        <v>12853</v>
      </c>
      <c r="J444" s="34">
        <f t="shared" si="10"/>
        <v>1</v>
      </c>
    </row>
    <row r="445" spans="1:10" ht="12" customHeight="1">
      <c r="A445" s="21" t="s">
        <v>0</v>
      </c>
      <c r="B445" s="134" t="s">
        <v>0</v>
      </c>
      <c r="C445" s="140"/>
      <c r="D445" s="30" t="s">
        <v>14</v>
      </c>
      <c r="E445" s="125" t="s">
        <v>15</v>
      </c>
      <c r="F445" s="126"/>
      <c r="G445" s="31">
        <v>21116</v>
      </c>
      <c r="H445" s="32">
        <v>19183</v>
      </c>
      <c r="I445" s="33">
        <v>19183</v>
      </c>
      <c r="J445" s="34">
        <f t="shared" si="10"/>
        <v>1</v>
      </c>
    </row>
    <row r="446" spans="1:10" ht="29.25" customHeight="1">
      <c r="A446" s="21" t="s">
        <v>0</v>
      </c>
      <c r="B446" s="134" t="s">
        <v>0</v>
      </c>
      <c r="C446" s="140"/>
      <c r="D446" s="30" t="s">
        <v>16</v>
      </c>
      <c r="E446" s="125" t="s">
        <v>17</v>
      </c>
      <c r="F446" s="126"/>
      <c r="G446" s="31">
        <v>3005</v>
      </c>
      <c r="H446" s="32">
        <v>2716</v>
      </c>
      <c r="I446" s="33">
        <v>2716</v>
      </c>
      <c r="J446" s="34">
        <f t="shared" si="10"/>
        <v>1</v>
      </c>
    </row>
    <row r="447" spans="1:10" ht="12" customHeight="1">
      <c r="A447" s="21" t="s">
        <v>0</v>
      </c>
      <c r="B447" s="134" t="s">
        <v>0</v>
      </c>
      <c r="C447" s="140"/>
      <c r="D447" s="30" t="s">
        <v>20</v>
      </c>
      <c r="E447" s="125" t="s">
        <v>21</v>
      </c>
      <c r="F447" s="126"/>
      <c r="G447" s="31">
        <v>10000</v>
      </c>
      <c r="H447" s="32">
        <v>3167</v>
      </c>
      <c r="I447" s="33">
        <v>3167</v>
      </c>
      <c r="J447" s="34">
        <f t="shared" si="10"/>
        <v>1</v>
      </c>
    </row>
    <row r="448" spans="1:10" ht="12" customHeight="1">
      <c r="A448" s="21" t="s">
        <v>0</v>
      </c>
      <c r="B448" s="134" t="s">
        <v>0</v>
      </c>
      <c r="C448" s="140"/>
      <c r="D448" s="30" t="s">
        <v>67</v>
      </c>
      <c r="E448" s="125" t="s">
        <v>68</v>
      </c>
      <c r="F448" s="126"/>
      <c r="G448" s="32">
        <v>1500</v>
      </c>
      <c r="H448" s="32">
        <v>736</v>
      </c>
      <c r="I448" s="33">
        <v>736</v>
      </c>
      <c r="J448" s="34">
        <f aca="true" t="shared" si="11" ref="J448:J515">I448/H448</f>
        <v>1</v>
      </c>
    </row>
    <row r="449" spans="1:10" ht="12" customHeight="1">
      <c r="A449" s="21" t="s">
        <v>0</v>
      </c>
      <c r="B449" s="134" t="s">
        <v>0</v>
      </c>
      <c r="C449" s="140"/>
      <c r="D449" s="30" t="s">
        <v>26</v>
      </c>
      <c r="E449" s="125" t="s">
        <v>27</v>
      </c>
      <c r="F449" s="126"/>
      <c r="G449" s="32">
        <v>5393</v>
      </c>
      <c r="H449" s="32">
        <v>11118</v>
      </c>
      <c r="I449" s="33">
        <v>11118</v>
      </c>
      <c r="J449" s="34">
        <f t="shared" si="11"/>
        <v>1</v>
      </c>
    </row>
    <row r="450" spans="1:10" ht="12" customHeight="1">
      <c r="A450" s="21" t="s">
        <v>0</v>
      </c>
      <c r="B450" s="134" t="s">
        <v>0</v>
      </c>
      <c r="C450" s="140"/>
      <c r="D450" s="30" t="s">
        <v>101</v>
      </c>
      <c r="E450" s="125" t="s">
        <v>102</v>
      </c>
      <c r="F450" s="126"/>
      <c r="G450" s="31">
        <v>1500</v>
      </c>
      <c r="H450" s="32">
        <v>756</v>
      </c>
      <c r="I450" s="33">
        <v>756</v>
      </c>
      <c r="J450" s="34">
        <f t="shared" si="11"/>
        <v>1</v>
      </c>
    </row>
    <row r="451" spans="1:10" ht="12" customHeight="1">
      <c r="A451" s="21" t="s">
        <v>0</v>
      </c>
      <c r="B451" s="134" t="s">
        <v>0</v>
      </c>
      <c r="C451" s="140"/>
      <c r="D451" s="30" t="s">
        <v>103</v>
      </c>
      <c r="E451" s="125" t="s">
        <v>104</v>
      </c>
      <c r="F451" s="126"/>
      <c r="G451" s="31">
        <v>500</v>
      </c>
      <c r="H451" s="32">
        <v>0</v>
      </c>
      <c r="I451" s="33">
        <v>0</v>
      </c>
      <c r="J451" s="34" t="s">
        <v>339</v>
      </c>
    </row>
    <row r="452" spans="1:10" ht="26.25" customHeight="1">
      <c r="A452" s="21" t="s">
        <v>0</v>
      </c>
      <c r="B452" s="134" t="s">
        <v>0</v>
      </c>
      <c r="C452" s="140"/>
      <c r="D452" s="30" t="s">
        <v>28</v>
      </c>
      <c r="E452" s="125" t="s">
        <v>29</v>
      </c>
      <c r="F452" s="126"/>
      <c r="G452" s="31">
        <v>2543</v>
      </c>
      <c r="H452" s="32">
        <v>3100</v>
      </c>
      <c r="I452" s="33">
        <v>3100</v>
      </c>
      <c r="J452" s="34">
        <f t="shared" si="11"/>
        <v>1</v>
      </c>
    </row>
    <row r="453" spans="1:10" ht="27.75" customHeight="1">
      <c r="A453" s="21" t="s">
        <v>0</v>
      </c>
      <c r="B453" s="144" t="s">
        <v>0</v>
      </c>
      <c r="C453" s="145"/>
      <c r="D453" s="35" t="s">
        <v>107</v>
      </c>
      <c r="E453" s="127" t="s">
        <v>108</v>
      </c>
      <c r="F453" s="129"/>
      <c r="G453" s="36">
        <v>2000</v>
      </c>
      <c r="H453" s="37">
        <v>0</v>
      </c>
      <c r="I453" s="38">
        <v>0</v>
      </c>
      <c r="J453" s="39" t="s">
        <v>339</v>
      </c>
    </row>
    <row r="454" spans="1:10" ht="53.25" customHeight="1">
      <c r="A454" s="21" t="s">
        <v>0</v>
      </c>
      <c r="B454" s="157" t="s">
        <v>267</v>
      </c>
      <c r="C454" s="157"/>
      <c r="D454" s="63" t="s">
        <v>0</v>
      </c>
      <c r="E454" s="158" t="s">
        <v>268</v>
      </c>
      <c r="F454" s="158"/>
      <c r="G454" s="64">
        <f>SUM(G455:G464)</f>
        <v>5339284</v>
      </c>
      <c r="H454" s="64">
        <f>SUM(H455:H464)</f>
        <v>5529532</v>
      </c>
      <c r="I454" s="65">
        <f>SUM(I455:I464)</f>
        <v>5500778.829999999</v>
      </c>
      <c r="J454" s="34">
        <f t="shared" si="11"/>
        <v>0.9948000716878027</v>
      </c>
    </row>
    <row r="455" spans="1:10" ht="12" customHeight="1">
      <c r="A455" s="21" t="s">
        <v>0</v>
      </c>
      <c r="B455" s="138" t="s">
        <v>0</v>
      </c>
      <c r="C455" s="143"/>
      <c r="D455" s="26" t="s">
        <v>226</v>
      </c>
      <c r="E455" s="136" t="s">
        <v>227</v>
      </c>
      <c r="F455" s="154"/>
      <c r="G455" s="27">
        <v>19960</v>
      </c>
      <c r="H455" s="28">
        <v>19960</v>
      </c>
      <c r="I455" s="29">
        <v>9235.6</v>
      </c>
      <c r="J455" s="25">
        <f t="shared" si="11"/>
        <v>0.4627054108216433</v>
      </c>
    </row>
    <row r="456" spans="1:10" ht="12" customHeight="1">
      <c r="A456" s="21" t="s">
        <v>0</v>
      </c>
      <c r="B456" s="134" t="s">
        <v>0</v>
      </c>
      <c r="C456" s="140"/>
      <c r="D456" s="30" t="s">
        <v>232</v>
      </c>
      <c r="E456" s="125" t="s">
        <v>233</v>
      </c>
      <c r="F456" s="126"/>
      <c r="G456" s="31">
        <v>4847590</v>
      </c>
      <c r="H456" s="32">
        <v>4996067</v>
      </c>
      <c r="I456" s="33">
        <v>4980712.67</v>
      </c>
      <c r="J456" s="34">
        <f t="shared" si="11"/>
        <v>0.9969267165552423</v>
      </c>
    </row>
    <row r="457" spans="1:10" ht="12" customHeight="1">
      <c r="A457" s="21" t="s">
        <v>0</v>
      </c>
      <c r="B457" s="134" t="s">
        <v>0</v>
      </c>
      <c r="C457" s="140"/>
      <c r="D457" s="30" t="s">
        <v>10</v>
      </c>
      <c r="E457" s="125" t="s">
        <v>11</v>
      </c>
      <c r="F457" s="126"/>
      <c r="G457" s="31">
        <v>151513</v>
      </c>
      <c r="H457" s="32">
        <v>173376</v>
      </c>
      <c r="I457" s="33">
        <v>173375.6</v>
      </c>
      <c r="J457" s="34">
        <f t="shared" si="11"/>
        <v>0.9999976928755999</v>
      </c>
    </row>
    <row r="458" spans="1:10" ht="12" customHeight="1">
      <c r="A458" s="21" t="s">
        <v>0</v>
      </c>
      <c r="B458" s="134" t="s">
        <v>0</v>
      </c>
      <c r="C458" s="140"/>
      <c r="D458" s="30" t="s">
        <v>12</v>
      </c>
      <c r="E458" s="125" t="s">
        <v>13</v>
      </c>
      <c r="F458" s="126"/>
      <c r="G458" s="31">
        <v>9868</v>
      </c>
      <c r="H458" s="32">
        <v>8510</v>
      </c>
      <c r="I458" s="33">
        <v>8510</v>
      </c>
      <c r="J458" s="34">
        <f t="shared" si="11"/>
        <v>1</v>
      </c>
    </row>
    <row r="459" spans="1:10" ht="12" customHeight="1">
      <c r="A459" s="21" t="s">
        <v>0</v>
      </c>
      <c r="B459" s="134" t="s">
        <v>0</v>
      </c>
      <c r="C459" s="140"/>
      <c r="D459" s="30" t="s">
        <v>14</v>
      </c>
      <c r="E459" s="125" t="s">
        <v>15</v>
      </c>
      <c r="F459" s="126"/>
      <c r="G459" s="31">
        <v>269790</v>
      </c>
      <c r="H459" s="32">
        <v>322866</v>
      </c>
      <c r="I459" s="33">
        <v>322654.47</v>
      </c>
      <c r="J459" s="34">
        <f t="shared" si="11"/>
        <v>0.9993448365575811</v>
      </c>
    </row>
    <row r="460" spans="1:10" ht="25.5" customHeight="1">
      <c r="A460" s="21" t="s">
        <v>0</v>
      </c>
      <c r="B460" s="134" t="s">
        <v>0</v>
      </c>
      <c r="C460" s="140"/>
      <c r="D460" s="30" t="s">
        <v>16</v>
      </c>
      <c r="E460" s="125" t="s">
        <v>17</v>
      </c>
      <c r="F460" s="126"/>
      <c r="G460" s="32">
        <v>3563</v>
      </c>
      <c r="H460" s="32">
        <v>4293</v>
      </c>
      <c r="I460" s="33">
        <v>4293</v>
      </c>
      <c r="J460" s="34">
        <f t="shared" si="11"/>
        <v>1</v>
      </c>
    </row>
    <row r="461" spans="1:10" ht="12" customHeight="1">
      <c r="A461" s="21" t="s">
        <v>0</v>
      </c>
      <c r="B461" s="134" t="s">
        <v>0</v>
      </c>
      <c r="C461" s="140"/>
      <c r="D461" s="30" t="s">
        <v>20</v>
      </c>
      <c r="E461" s="125" t="s">
        <v>21</v>
      </c>
      <c r="F461" s="126"/>
      <c r="G461" s="32">
        <v>25000</v>
      </c>
      <c r="H461" s="32">
        <v>2160</v>
      </c>
      <c r="I461" s="33">
        <v>498.19</v>
      </c>
      <c r="J461" s="34">
        <f t="shared" si="11"/>
        <v>0.23064351851851853</v>
      </c>
    </row>
    <row r="462" spans="1:10" ht="12" customHeight="1">
      <c r="A462" s="21" t="s">
        <v>0</v>
      </c>
      <c r="B462" s="134" t="s">
        <v>0</v>
      </c>
      <c r="C462" s="140"/>
      <c r="D462" s="30" t="s">
        <v>67</v>
      </c>
      <c r="E462" s="125" t="s">
        <v>68</v>
      </c>
      <c r="F462" s="126"/>
      <c r="G462" s="32">
        <v>1000</v>
      </c>
      <c r="H462" s="32">
        <v>348</v>
      </c>
      <c r="I462" s="33">
        <v>347.62</v>
      </c>
      <c r="J462" s="34">
        <f t="shared" si="11"/>
        <v>0.9989080459770115</v>
      </c>
    </row>
    <row r="463" spans="1:10" ht="12" customHeight="1">
      <c r="A463" s="21" t="s">
        <v>0</v>
      </c>
      <c r="B463" s="134" t="s">
        <v>0</v>
      </c>
      <c r="C463" s="140"/>
      <c r="D463" s="30" t="s">
        <v>26</v>
      </c>
      <c r="E463" s="125" t="s">
        <v>27</v>
      </c>
      <c r="F463" s="126"/>
      <c r="G463" s="32">
        <v>10000</v>
      </c>
      <c r="H463" s="32">
        <v>952</v>
      </c>
      <c r="I463" s="33">
        <v>951.68</v>
      </c>
      <c r="J463" s="34">
        <f t="shared" si="11"/>
        <v>0.9996638655462184</v>
      </c>
    </row>
    <row r="464" spans="1:10" ht="28.5" customHeight="1">
      <c r="A464" s="21" t="s">
        <v>0</v>
      </c>
      <c r="B464" s="144" t="s">
        <v>0</v>
      </c>
      <c r="C464" s="145"/>
      <c r="D464" s="35" t="s">
        <v>107</v>
      </c>
      <c r="E464" s="127" t="s">
        <v>108</v>
      </c>
      <c r="F464" s="129"/>
      <c r="G464" s="37">
        <v>1000</v>
      </c>
      <c r="H464" s="37">
        <v>1000</v>
      </c>
      <c r="I464" s="38">
        <v>200</v>
      </c>
      <c r="J464" s="39">
        <f t="shared" si="11"/>
        <v>0.2</v>
      </c>
    </row>
    <row r="465" spans="1:10" ht="12" customHeight="1">
      <c r="A465" s="21" t="s">
        <v>0</v>
      </c>
      <c r="B465" s="150" t="s">
        <v>269</v>
      </c>
      <c r="C465" s="150"/>
      <c r="D465" s="40" t="s">
        <v>0</v>
      </c>
      <c r="E465" s="151" t="s">
        <v>270</v>
      </c>
      <c r="F465" s="151"/>
      <c r="G465" s="41">
        <f>G466</f>
        <v>0</v>
      </c>
      <c r="H465" s="41">
        <f>H466</f>
        <v>525</v>
      </c>
      <c r="I465" s="67">
        <f>I466</f>
        <v>421.45</v>
      </c>
      <c r="J465" s="39">
        <f t="shared" si="11"/>
        <v>0.8027619047619048</v>
      </c>
    </row>
    <row r="466" spans="1:10" ht="12" customHeight="1">
      <c r="A466" s="43" t="s">
        <v>0</v>
      </c>
      <c r="B466" s="141" t="s">
        <v>0</v>
      </c>
      <c r="C466" s="141"/>
      <c r="D466" s="44" t="s">
        <v>20</v>
      </c>
      <c r="E466" s="142" t="s">
        <v>21</v>
      </c>
      <c r="F466" s="142"/>
      <c r="G466" s="45">
        <v>0</v>
      </c>
      <c r="H466" s="46">
        <v>525</v>
      </c>
      <c r="I466" s="52">
        <v>421.45</v>
      </c>
      <c r="J466" s="48">
        <f t="shared" si="11"/>
        <v>0.8027619047619048</v>
      </c>
    </row>
    <row r="467" spans="1:10" ht="12" customHeight="1">
      <c r="A467" s="21" t="s">
        <v>0</v>
      </c>
      <c r="B467" s="147" t="s">
        <v>271</v>
      </c>
      <c r="C467" s="147"/>
      <c r="D467" s="22" t="s">
        <v>0</v>
      </c>
      <c r="E467" s="148" t="s">
        <v>272</v>
      </c>
      <c r="F467" s="148"/>
      <c r="G467" s="23">
        <f>SUM(G468:G477)</f>
        <v>712433</v>
      </c>
      <c r="H467" s="23">
        <f>SUM(H468:H477)</f>
        <v>747963</v>
      </c>
      <c r="I467" s="62">
        <f>SUM(I468:I477)</f>
        <v>745403.2999999999</v>
      </c>
      <c r="J467" s="25">
        <f t="shared" si="11"/>
        <v>0.9965777718951337</v>
      </c>
    </row>
    <row r="468" spans="1:10" ht="12" customHeight="1">
      <c r="A468" s="21" t="s">
        <v>0</v>
      </c>
      <c r="B468" s="138" t="s">
        <v>0</v>
      </c>
      <c r="C468" s="143"/>
      <c r="D468" s="26" t="s">
        <v>226</v>
      </c>
      <c r="E468" s="136" t="s">
        <v>227</v>
      </c>
      <c r="F468" s="154"/>
      <c r="G468" s="27">
        <v>1000</v>
      </c>
      <c r="H468" s="28">
        <v>1000</v>
      </c>
      <c r="I468" s="29">
        <v>0</v>
      </c>
      <c r="J468" s="25">
        <f t="shared" si="11"/>
        <v>0</v>
      </c>
    </row>
    <row r="469" spans="1:10" ht="12" customHeight="1">
      <c r="A469" s="21" t="s">
        <v>0</v>
      </c>
      <c r="B469" s="134" t="s">
        <v>0</v>
      </c>
      <c r="C469" s="140"/>
      <c r="D469" s="30" t="s">
        <v>232</v>
      </c>
      <c r="E469" s="125" t="s">
        <v>233</v>
      </c>
      <c r="F469" s="126"/>
      <c r="G469" s="31">
        <v>626000</v>
      </c>
      <c r="H469" s="32">
        <v>657356</v>
      </c>
      <c r="I469" s="33">
        <v>657300</v>
      </c>
      <c r="J469" s="34">
        <f t="shared" si="11"/>
        <v>0.9999148102398092</v>
      </c>
    </row>
    <row r="470" spans="1:10" ht="12" customHeight="1">
      <c r="A470" s="21" t="s">
        <v>0</v>
      </c>
      <c r="B470" s="134" t="s">
        <v>0</v>
      </c>
      <c r="C470" s="140"/>
      <c r="D470" s="30" t="s">
        <v>10</v>
      </c>
      <c r="E470" s="125" t="s">
        <v>11</v>
      </c>
      <c r="F470" s="126"/>
      <c r="G470" s="32">
        <v>62818</v>
      </c>
      <c r="H470" s="32">
        <v>66687</v>
      </c>
      <c r="I470" s="33">
        <v>66686.4</v>
      </c>
      <c r="J470" s="34">
        <f t="shared" si="11"/>
        <v>0.999991002744163</v>
      </c>
    </row>
    <row r="471" spans="1:10" ht="12" customHeight="1">
      <c r="A471" s="21" t="s">
        <v>0</v>
      </c>
      <c r="B471" s="134" t="s">
        <v>0</v>
      </c>
      <c r="C471" s="140"/>
      <c r="D471" s="30" t="s">
        <v>12</v>
      </c>
      <c r="E471" s="125" t="s">
        <v>13</v>
      </c>
      <c r="F471" s="126"/>
      <c r="G471" s="32">
        <v>3750</v>
      </c>
      <c r="H471" s="32">
        <v>3750</v>
      </c>
      <c r="I471" s="33">
        <v>3749.11</v>
      </c>
      <c r="J471" s="34">
        <f t="shared" si="11"/>
        <v>0.9997626666666667</v>
      </c>
    </row>
    <row r="472" spans="1:10" ht="12" customHeight="1">
      <c r="A472" s="21" t="s">
        <v>0</v>
      </c>
      <c r="B472" s="134" t="s">
        <v>0</v>
      </c>
      <c r="C472" s="140"/>
      <c r="D472" s="30" t="s">
        <v>14</v>
      </c>
      <c r="E472" s="125" t="s">
        <v>15</v>
      </c>
      <c r="F472" s="126"/>
      <c r="G472" s="32">
        <v>11464</v>
      </c>
      <c r="H472" s="32">
        <v>12196</v>
      </c>
      <c r="I472" s="33">
        <v>12194.96</v>
      </c>
      <c r="J472" s="34">
        <f t="shared" si="11"/>
        <v>0.9999147261397179</v>
      </c>
    </row>
    <row r="473" spans="1:10" ht="26.25" customHeight="1">
      <c r="A473" s="21" t="s">
        <v>0</v>
      </c>
      <c r="B473" s="134" t="s">
        <v>0</v>
      </c>
      <c r="C473" s="140"/>
      <c r="D473" s="30" t="s">
        <v>16</v>
      </c>
      <c r="E473" s="125" t="s">
        <v>17</v>
      </c>
      <c r="F473" s="126"/>
      <c r="G473" s="32">
        <v>329</v>
      </c>
      <c r="H473" s="32">
        <v>375</v>
      </c>
      <c r="I473" s="33">
        <v>374.85</v>
      </c>
      <c r="J473" s="34">
        <f t="shared" si="11"/>
        <v>0.9996</v>
      </c>
    </row>
    <row r="474" spans="1:10" ht="12" customHeight="1">
      <c r="A474" s="21" t="s">
        <v>0</v>
      </c>
      <c r="B474" s="134" t="s">
        <v>0</v>
      </c>
      <c r="C474" s="140"/>
      <c r="D474" s="30" t="s">
        <v>20</v>
      </c>
      <c r="E474" s="125" t="s">
        <v>21</v>
      </c>
      <c r="F474" s="126"/>
      <c r="G474" s="32">
        <v>2763</v>
      </c>
      <c r="H474" s="32">
        <v>2945</v>
      </c>
      <c r="I474" s="33">
        <v>2643.13</v>
      </c>
      <c r="J474" s="34">
        <f t="shared" si="11"/>
        <v>0.8974974533106961</v>
      </c>
    </row>
    <row r="475" spans="1:10" ht="12" customHeight="1">
      <c r="A475" s="21" t="s">
        <v>0</v>
      </c>
      <c r="B475" s="134" t="s">
        <v>0</v>
      </c>
      <c r="C475" s="140"/>
      <c r="D475" s="30" t="s">
        <v>26</v>
      </c>
      <c r="E475" s="125" t="s">
        <v>27</v>
      </c>
      <c r="F475" s="126"/>
      <c r="G475" s="32">
        <v>700</v>
      </c>
      <c r="H475" s="32">
        <v>1200</v>
      </c>
      <c r="I475" s="33">
        <v>939</v>
      </c>
      <c r="J475" s="34">
        <f t="shared" si="11"/>
        <v>0.7825</v>
      </c>
    </row>
    <row r="476" spans="1:10" ht="12" customHeight="1">
      <c r="A476" s="21" t="s">
        <v>0</v>
      </c>
      <c r="B476" s="134" t="s">
        <v>0</v>
      </c>
      <c r="C476" s="140"/>
      <c r="D476" s="30" t="s">
        <v>103</v>
      </c>
      <c r="E476" s="125" t="s">
        <v>104</v>
      </c>
      <c r="F476" s="126"/>
      <c r="G476" s="32">
        <v>3009</v>
      </c>
      <c r="H476" s="32">
        <v>2354</v>
      </c>
      <c r="I476" s="33">
        <v>1515.85</v>
      </c>
      <c r="J476" s="34">
        <f t="shared" si="11"/>
        <v>0.643946474086661</v>
      </c>
    </row>
    <row r="477" spans="1:10" ht="27" customHeight="1">
      <c r="A477" s="21" t="s">
        <v>0</v>
      </c>
      <c r="B477" s="144" t="s">
        <v>0</v>
      </c>
      <c r="C477" s="145"/>
      <c r="D477" s="35" t="s">
        <v>107</v>
      </c>
      <c r="E477" s="127" t="s">
        <v>108</v>
      </c>
      <c r="F477" s="129"/>
      <c r="G477" s="37">
        <v>600</v>
      </c>
      <c r="H477" s="37">
        <v>100</v>
      </c>
      <c r="I477" s="38">
        <v>0</v>
      </c>
      <c r="J477" s="39">
        <f t="shared" si="11"/>
        <v>0</v>
      </c>
    </row>
    <row r="478" spans="1:10" ht="12.75">
      <c r="A478" s="21"/>
      <c r="B478" s="130">
        <v>85505</v>
      </c>
      <c r="C478" s="131"/>
      <c r="D478" s="76"/>
      <c r="E478" s="132" t="s">
        <v>343</v>
      </c>
      <c r="F478" s="133"/>
      <c r="G478" s="107">
        <f>G479</f>
        <v>0</v>
      </c>
      <c r="H478" s="107">
        <f>H479</f>
        <v>60000</v>
      </c>
      <c r="I478" s="121">
        <f>I479</f>
        <v>0</v>
      </c>
      <c r="J478" s="39">
        <f t="shared" si="11"/>
        <v>0</v>
      </c>
    </row>
    <row r="479" spans="1:10" ht="27" customHeight="1">
      <c r="A479" s="21"/>
      <c r="B479" s="98"/>
      <c r="C479" s="122"/>
      <c r="D479" s="76">
        <v>6050</v>
      </c>
      <c r="E479" s="97" t="s">
        <v>31</v>
      </c>
      <c r="F479" s="123"/>
      <c r="G479" s="107">
        <v>0</v>
      </c>
      <c r="H479" s="107">
        <v>60000</v>
      </c>
      <c r="I479" s="113">
        <v>0</v>
      </c>
      <c r="J479" s="39">
        <f t="shared" si="11"/>
        <v>0</v>
      </c>
    </row>
    <row r="480" spans="1:10" ht="12" customHeight="1">
      <c r="A480" s="21" t="s">
        <v>0</v>
      </c>
      <c r="B480" s="150" t="s">
        <v>273</v>
      </c>
      <c r="C480" s="150"/>
      <c r="D480" s="40" t="s">
        <v>0</v>
      </c>
      <c r="E480" s="151" t="s">
        <v>274</v>
      </c>
      <c r="F480" s="163"/>
      <c r="G480" s="119">
        <f>G481</f>
        <v>110000</v>
      </c>
      <c r="H480" s="119">
        <f>H481</f>
        <v>60000</v>
      </c>
      <c r="I480" s="120">
        <f>I481</f>
        <v>57579.04</v>
      </c>
      <c r="J480" s="39">
        <f t="shared" si="11"/>
        <v>0.9596506666666667</v>
      </c>
    </row>
    <row r="481" spans="1:10" ht="39" customHeight="1">
      <c r="A481" s="43" t="s">
        <v>0</v>
      </c>
      <c r="B481" s="141" t="s">
        <v>0</v>
      </c>
      <c r="C481" s="141"/>
      <c r="D481" s="44" t="s">
        <v>52</v>
      </c>
      <c r="E481" s="142" t="s">
        <v>53</v>
      </c>
      <c r="F481" s="142"/>
      <c r="G481" s="45">
        <v>110000</v>
      </c>
      <c r="H481" s="46">
        <v>60000</v>
      </c>
      <c r="I481" s="52">
        <v>57579.04</v>
      </c>
      <c r="J481" s="48">
        <f t="shared" si="11"/>
        <v>0.9596506666666667</v>
      </c>
    </row>
    <row r="482" spans="1:10" ht="12" customHeight="1">
      <c r="A482" s="21" t="s">
        <v>0</v>
      </c>
      <c r="B482" s="149" t="s">
        <v>275</v>
      </c>
      <c r="C482" s="149"/>
      <c r="D482" s="49" t="s">
        <v>0</v>
      </c>
      <c r="E482" s="142" t="s">
        <v>276</v>
      </c>
      <c r="F482" s="142"/>
      <c r="G482" s="45">
        <f>G483</f>
        <v>30000</v>
      </c>
      <c r="H482" s="45">
        <f>H483</f>
        <v>80000</v>
      </c>
      <c r="I482" s="61">
        <f>I483</f>
        <v>72850.74</v>
      </c>
      <c r="J482" s="48">
        <f t="shared" si="11"/>
        <v>0.9106342500000001</v>
      </c>
    </row>
    <row r="483" spans="1:10" ht="41.25" customHeight="1">
      <c r="A483" s="43" t="s">
        <v>0</v>
      </c>
      <c r="B483" s="141" t="s">
        <v>0</v>
      </c>
      <c r="C483" s="141"/>
      <c r="D483" s="44" t="s">
        <v>52</v>
      </c>
      <c r="E483" s="142" t="s">
        <v>53</v>
      </c>
      <c r="F483" s="142"/>
      <c r="G483" s="45">
        <v>30000</v>
      </c>
      <c r="H483" s="46">
        <v>80000</v>
      </c>
      <c r="I483" s="52">
        <v>72850.74</v>
      </c>
      <c r="J483" s="48">
        <f t="shared" si="11"/>
        <v>0.9106342500000001</v>
      </c>
    </row>
    <row r="484" spans="1:10" ht="96.75" customHeight="1">
      <c r="A484" s="21" t="s">
        <v>0</v>
      </c>
      <c r="B484" s="147" t="s">
        <v>277</v>
      </c>
      <c r="C484" s="147"/>
      <c r="D484" s="22" t="s">
        <v>0</v>
      </c>
      <c r="E484" s="148" t="s">
        <v>278</v>
      </c>
      <c r="F484" s="148"/>
      <c r="G484" s="23">
        <f>SUM(G485:G486)</f>
        <v>79800</v>
      </c>
      <c r="H484" s="23">
        <f>SUM(H485:H486)</f>
        <v>107646</v>
      </c>
      <c r="I484" s="62">
        <f>SUM(I485:I486)</f>
        <v>106553.43</v>
      </c>
      <c r="J484" s="25">
        <f t="shared" si="11"/>
        <v>0.9898503427902569</v>
      </c>
    </row>
    <row r="485" spans="1:10" ht="12" customHeight="1">
      <c r="A485" s="21" t="s">
        <v>0</v>
      </c>
      <c r="B485" s="138" t="s">
        <v>0</v>
      </c>
      <c r="C485" s="143"/>
      <c r="D485" s="26" t="s">
        <v>226</v>
      </c>
      <c r="E485" s="136" t="s">
        <v>227</v>
      </c>
      <c r="F485" s="154"/>
      <c r="G485" s="27">
        <v>800</v>
      </c>
      <c r="H485" s="28">
        <v>800</v>
      </c>
      <c r="I485" s="29">
        <v>0</v>
      </c>
      <c r="J485" s="25">
        <f t="shared" si="11"/>
        <v>0</v>
      </c>
    </row>
    <row r="486" spans="1:10" ht="12" customHeight="1">
      <c r="A486" s="21" t="s">
        <v>0</v>
      </c>
      <c r="B486" s="144" t="s">
        <v>0</v>
      </c>
      <c r="C486" s="145"/>
      <c r="D486" s="35" t="s">
        <v>228</v>
      </c>
      <c r="E486" s="127" t="s">
        <v>229</v>
      </c>
      <c r="F486" s="129"/>
      <c r="G486" s="36">
        <v>79000</v>
      </c>
      <c r="H486" s="37">
        <v>106846</v>
      </c>
      <c r="I486" s="38">
        <v>106553.43</v>
      </c>
      <c r="J486" s="39">
        <f t="shared" si="11"/>
        <v>0.997261759916141</v>
      </c>
    </row>
    <row r="487" spans="1:10" ht="12" customHeight="1">
      <c r="A487" s="56" t="s">
        <v>279</v>
      </c>
      <c r="B487" s="162" t="s">
        <v>0</v>
      </c>
      <c r="C487" s="162"/>
      <c r="D487" s="57" t="s">
        <v>0</v>
      </c>
      <c r="E487" s="156" t="s">
        <v>280</v>
      </c>
      <c r="F487" s="156"/>
      <c r="G487" s="58">
        <f>G488+G494+G505+G513+G518+G533+G537+G539+G542</f>
        <v>6911746.79</v>
      </c>
      <c r="H487" s="58">
        <f>H488+H494+H505+H513+H518+H533+H537+H539+H542</f>
        <v>9579253.32</v>
      </c>
      <c r="I487" s="66">
        <f>I488+I494+I505+I513+I518+I533+I537+I539+I542</f>
        <v>8130052.529999999</v>
      </c>
      <c r="J487" s="60">
        <f t="shared" si="11"/>
        <v>0.8487146396917707</v>
      </c>
    </row>
    <row r="488" spans="1:10" ht="12" customHeight="1">
      <c r="A488" s="21" t="s">
        <v>0</v>
      </c>
      <c r="B488" s="160" t="s">
        <v>281</v>
      </c>
      <c r="C488" s="161"/>
      <c r="D488" s="22" t="s">
        <v>0</v>
      </c>
      <c r="E488" s="148" t="s">
        <v>282</v>
      </c>
      <c r="F488" s="148"/>
      <c r="G488" s="23">
        <f>SUM(G489:G493)</f>
        <v>837136</v>
      </c>
      <c r="H488" s="23">
        <f>SUM(H489:H493)</f>
        <v>721136</v>
      </c>
      <c r="I488" s="62">
        <f>SUM(I489:I493)</f>
        <v>302535.49</v>
      </c>
      <c r="J488" s="25">
        <f t="shared" si="11"/>
        <v>0.419526261343214</v>
      </c>
    </row>
    <row r="489" spans="1:10" ht="12" customHeight="1">
      <c r="A489" s="21" t="s">
        <v>0</v>
      </c>
      <c r="B489" s="138" t="s">
        <v>0</v>
      </c>
      <c r="C489" s="143"/>
      <c r="D489" s="26" t="s">
        <v>20</v>
      </c>
      <c r="E489" s="136" t="s">
        <v>21</v>
      </c>
      <c r="F489" s="154"/>
      <c r="G489" s="28">
        <v>105363</v>
      </c>
      <c r="H489" s="28">
        <v>105363</v>
      </c>
      <c r="I489" s="29">
        <v>0</v>
      </c>
      <c r="J489" s="25">
        <f t="shared" si="11"/>
        <v>0</v>
      </c>
    </row>
    <row r="490" spans="1:10" ht="12" customHeight="1">
      <c r="A490" s="21" t="s">
        <v>0</v>
      </c>
      <c r="B490" s="134" t="s">
        <v>0</v>
      </c>
      <c r="C490" s="140"/>
      <c r="D490" s="30" t="s">
        <v>26</v>
      </c>
      <c r="E490" s="125" t="s">
        <v>27</v>
      </c>
      <c r="F490" s="126"/>
      <c r="G490" s="32">
        <v>236773</v>
      </c>
      <c r="H490" s="32">
        <v>136773</v>
      </c>
      <c r="I490" s="33">
        <v>60707.7</v>
      </c>
      <c r="J490" s="34">
        <f t="shared" si="11"/>
        <v>0.4438573402645259</v>
      </c>
    </row>
    <row r="491" spans="1:10" ht="12" customHeight="1">
      <c r="A491" s="21" t="s">
        <v>0</v>
      </c>
      <c r="B491" s="134" t="s">
        <v>0</v>
      </c>
      <c r="C491" s="140"/>
      <c r="D491" s="30" t="s">
        <v>30</v>
      </c>
      <c r="E491" s="125" t="s">
        <v>31</v>
      </c>
      <c r="F491" s="126"/>
      <c r="G491" s="32">
        <v>150000</v>
      </c>
      <c r="H491" s="32">
        <v>50000</v>
      </c>
      <c r="I491" s="33">
        <v>25349</v>
      </c>
      <c r="J491" s="34">
        <f t="shared" si="11"/>
        <v>0.50698</v>
      </c>
    </row>
    <row r="492" spans="1:10" ht="24.75" customHeight="1">
      <c r="A492" s="21" t="s">
        <v>0</v>
      </c>
      <c r="B492" s="134" t="s">
        <v>0</v>
      </c>
      <c r="C492" s="140"/>
      <c r="D492" s="30" t="s">
        <v>85</v>
      </c>
      <c r="E492" s="125" t="s">
        <v>86</v>
      </c>
      <c r="F492" s="126"/>
      <c r="G492" s="32">
        <v>100000</v>
      </c>
      <c r="H492" s="32">
        <v>100000</v>
      </c>
      <c r="I492" s="33">
        <v>0</v>
      </c>
      <c r="J492" s="34">
        <f t="shared" si="11"/>
        <v>0</v>
      </c>
    </row>
    <row r="493" spans="1:10" ht="54" customHeight="1">
      <c r="A493" s="21" t="s">
        <v>0</v>
      </c>
      <c r="B493" s="144" t="s">
        <v>0</v>
      </c>
      <c r="C493" s="145"/>
      <c r="D493" s="35" t="s">
        <v>142</v>
      </c>
      <c r="E493" s="127" t="s">
        <v>143</v>
      </c>
      <c r="F493" s="129"/>
      <c r="G493" s="37">
        <v>245000</v>
      </c>
      <c r="H493" s="37">
        <v>329000</v>
      </c>
      <c r="I493" s="38">
        <v>216478.79</v>
      </c>
      <c r="J493" s="39">
        <f t="shared" si="11"/>
        <v>0.6579902431610942</v>
      </c>
    </row>
    <row r="494" spans="1:10" ht="12" customHeight="1">
      <c r="A494" s="21" t="s">
        <v>0</v>
      </c>
      <c r="B494" s="157" t="s">
        <v>283</v>
      </c>
      <c r="C494" s="157"/>
      <c r="D494" s="63" t="s">
        <v>0</v>
      </c>
      <c r="E494" s="158" t="s">
        <v>284</v>
      </c>
      <c r="F494" s="158"/>
      <c r="G494" s="64">
        <f>SUM(G495:G504)</f>
        <v>3000000</v>
      </c>
      <c r="H494" s="64">
        <f>SUM(H495:H504)</f>
        <v>5010727</v>
      </c>
      <c r="I494" s="65">
        <f>SUM(I495:I504)</f>
        <v>4961023.54</v>
      </c>
      <c r="J494" s="34">
        <f t="shared" si="11"/>
        <v>0.990080589104136</v>
      </c>
    </row>
    <row r="495" spans="1:10" ht="12" customHeight="1">
      <c r="A495" s="21" t="s">
        <v>0</v>
      </c>
      <c r="B495" s="138" t="s">
        <v>0</v>
      </c>
      <c r="C495" s="143"/>
      <c r="D495" s="26" t="s">
        <v>10</v>
      </c>
      <c r="E495" s="136" t="s">
        <v>11</v>
      </c>
      <c r="F495" s="154"/>
      <c r="G495" s="28">
        <v>58830</v>
      </c>
      <c r="H495" s="28">
        <v>58830</v>
      </c>
      <c r="I495" s="29">
        <v>48029.92</v>
      </c>
      <c r="J495" s="25">
        <f t="shared" si="11"/>
        <v>0.8164188339282679</v>
      </c>
    </row>
    <row r="496" spans="1:10" ht="12" customHeight="1">
      <c r="A496" s="21" t="s">
        <v>0</v>
      </c>
      <c r="B496" s="134" t="s">
        <v>0</v>
      </c>
      <c r="C496" s="140"/>
      <c r="D496" s="30" t="s">
        <v>12</v>
      </c>
      <c r="E496" s="125" t="s">
        <v>13</v>
      </c>
      <c r="F496" s="126"/>
      <c r="G496" s="32">
        <v>4488</v>
      </c>
      <c r="H496" s="32">
        <v>4488</v>
      </c>
      <c r="I496" s="33">
        <v>3664.83</v>
      </c>
      <c r="J496" s="34">
        <f t="shared" si="11"/>
        <v>0.8165842245989304</v>
      </c>
    </row>
    <row r="497" spans="1:10" ht="12" customHeight="1">
      <c r="A497" s="21" t="s">
        <v>0</v>
      </c>
      <c r="B497" s="134" t="s">
        <v>0</v>
      </c>
      <c r="C497" s="140"/>
      <c r="D497" s="30" t="s">
        <v>14</v>
      </c>
      <c r="E497" s="125" t="s">
        <v>15</v>
      </c>
      <c r="F497" s="126"/>
      <c r="G497" s="32">
        <v>11181</v>
      </c>
      <c r="H497" s="32">
        <v>11181</v>
      </c>
      <c r="I497" s="33">
        <v>7904.07</v>
      </c>
      <c r="J497" s="34">
        <f t="shared" si="11"/>
        <v>0.7069197746176549</v>
      </c>
    </row>
    <row r="498" spans="1:10" ht="30" customHeight="1">
      <c r="A498" s="21" t="s">
        <v>0</v>
      </c>
      <c r="B498" s="134" t="s">
        <v>0</v>
      </c>
      <c r="C498" s="140"/>
      <c r="D498" s="30" t="s">
        <v>16</v>
      </c>
      <c r="E498" s="125" t="s">
        <v>17</v>
      </c>
      <c r="F498" s="126"/>
      <c r="G498" s="32">
        <v>1551</v>
      </c>
      <c r="H498" s="32">
        <v>1551</v>
      </c>
      <c r="I498" s="33">
        <v>1096.56</v>
      </c>
      <c r="J498" s="34">
        <f t="shared" si="11"/>
        <v>0.7070019342359768</v>
      </c>
    </row>
    <row r="499" spans="1:10" ht="12" customHeight="1">
      <c r="A499" s="21" t="s">
        <v>0</v>
      </c>
      <c r="B499" s="134" t="s">
        <v>0</v>
      </c>
      <c r="C499" s="140"/>
      <c r="D499" s="30" t="s">
        <v>18</v>
      </c>
      <c r="E499" s="125" t="s">
        <v>19</v>
      </c>
      <c r="F499" s="126"/>
      <c r="G499" s="32">
        <v>12920</v>
      </c>
      <c r="H499" s="32">
        <v>26647</v>
      </c>
      <c r="I499" s="33">
        <v>20065.2</v>
      </c>
      <c r="J499" s="34">
        <f t="shared" si="11"/>
        <v>0.75300033774909</v>
      </c>
    </row>
    <row r="500" spans="1:10" ht="12" customHeight="1">
      <c r="A500" s="21" t="s">
        <v>0</v>
      </c>
      <c r="B500" s="134" t="s">
        <v>0</v>
      </c>
      <c r="C500" s="140"/>
      <c r="D500" s="30" t="s">
        <v>20</v>
      </c>
      <c r="E500" s="125" t="s">
        <v>21</v>
      </c>
      <c r="F500" s="126"/>
      <c r="G500" s="32">
        <v>7208</v>
      </c>
      <c r="H500" s="32">
        <v>4208</v>
      </c>
      <c r="I500" s="33">
        <v>3364.5</v>
      </c>
      <c r="J500" s="34">
        <f t="shared" si="11"/>
        <v>0.7995484790874525</v>
      </c>
    </row>
    <row r="501" spans="1:10" ht="12" customHeight="1">
      <c r="A501" s="21" t="s">
        <v>0</v>
      </c>
      <c r="B501" s="134" t="s">
        <v>0</v>
      </c>
      <c r="C501" s="140"/>
      <c r="D501" s="30" t="s">
        <v>26</v>
      </c>
      <c r="E501" s="125" t="s">
        <v>27</v>
      </c>
      <c r="F501" s="126"/>
      <c r="G501" s="32">
        <v>2897604</v>
      </c>
      <c r="H501" s="32">
        <v>4897604</v>
      </c>
      <c r="I501" s="33">
        <v>4876162.36</v>
      </c>
      <c r="J501" s="34">
        <f t="shared" si="11"/>
        <v>0.9956220143564078</v>
      </c>
    </row>
    <row r="502" spans="1:10" ht="12" customHeight="1">
      <c r="A502" s="21" t="s">
        <v>0</v>
      </c>
      <c r="B502" s="134" t="s">
        <v>0</v>
      </c>
      <c r="C502" s="140"/>
      <c r="D502" s="30" t="s">
        <v>103</v>
      </c>
      <c r="E502" s="125" t="s">
        <v>104</v>
      </c>
      <c r="F502" s="126"/>
      <c r="G502" s="32">
        <v>548</v>
      </c>
      <c r="H502" s="32">
        <v>548</v>
      </c>
      <c r="I502" s="33">
        <v>0</v>
      </c>
      <c r="J502" s="34">
        <f t="shared" si="11"/>
        <v>0</v>
      </c>
    </row>
    <row r="503" spans="1:10" ht="27.75" customHeight="1">
      <c r="A503" s="21" t="s">
        <v>0</v>
      </c>
      <c r="B503" s="134" t="s">
        <v>0</v>
      </c>
      <c r="C503" s="140"/>
      <c r="D503" s="30" t="s">
        <v>75</v>
      </c>
      <c r="E503" s="125" t="s">
        <v>331</v>
      </c>
      <c r="F503" s="126"/>
      <c r="G503" s="32">
        <v>4305</v>
      </c>
      <c r="H503" s="32">
        <v>4305</v>
      </c>
      <c r="I503" s="33">
        <v>287.1</v>
      </c>
      <c r="J503" s="34">
        <f t="shared" si="11"/>
        <v>0.06668989547038329</v>
      </c>
    </row>
    <row r="504" spans="1:10" ht="27" customHeight="1">
      <c r="A504" s="21" t="s">
        <v>0</v>
      </c>
      <c r="B504" s="144" t="s">
        <v>0</v>
      </c>
      <c r="C504" s="145"/>
      <c r="D504" s="35" t="s">
        <v>107</v>
      </c>
      <c r="E504" s="127" t="s">
        <v>108</v>
      </c>
      <c r="F504" s="129"/>
      <c r="G504" s="37">
        <v>1365</v>
      </c>
      <c r="H504" s="37">
        <v>1365</v>
      </c>
      <c r="I504" s="38">
        <v>449</v>
      </c>
      <c r="J504" s="39">
        <f t="shared" si="11"/>
        <v>0.32893772893772893</v>
      </c>
    </row>
    <row r="505" spans="1:10" ht="12" customHeight="1">
      <c r="A505" s="21" t="s">
        <v>0</v>
      </c>
      <c r="B505" s="157" t="s">
        <v>285</v>
      </c>
      <c r="C505" s="157"/>
      <c r="D505" s="63" t="s">
        <v>0</v>
      </c>
      <c r="E505" s="158" t="s">
        <v>286</v>
      </c>
      <c r="F505" s="158"/>
      <c r="G505" s="64">
        <f>SUM(G506:G512)</f>
        <v>715955.8300000001</v>
      </c>
      <c r="H505" s="64">
        <f>SUM(H506:H512)</f>
        <v>876378.83</v>
      </c>
      <c r="I505" s="64">
        <f>SUM(I506:I512)</f>
        <v>612432.22</v>
      </c>
      <c r="J505" s="34">
        <f t="shared" si="11"/>
        <v>0.6988213304969952</v>
      </c>
    </row>
    <row r="506" spans="1:10" ht="12" customHeight="1">
      <c r="A506" s="21" t="s">
        <v>0</v>
      </c>
      <c r="B506" s="138" t="s">
        <v>0</v>
      </c>
      <c r="C506" s="143"/>
      <c r="D506" s="26" t="s">
        <v>14</v>
      </c>
      <c r="E506" s="136" t="s">
        <v>15</v>
      </c>
      <c r="F506" s="154"/>
      <c r="G506" s="27">
        <v>0</v>
      </c>
      <c r="H506" s="28">
        <v>518</v>
      </c>
      <c r="I506" s="29">
        <v>508.82</v>
      </c>
      <c r="J506" s="25">
        <f t="shared" si="11"/>
        <v>0.9822779922779923</v>
      </c>
    </row>
    <row r="507" spans="1:10" ht="28.5" customHeight="1">
      <c r="A507" s="21"/>
      <c r="B507" s="90"/>
      <c r="C507" s="91"/>
      <c r="D507" s="30">
        <v>4120</v>
      </c>
      <c r="E507" s="125" t="s">
        <v>17</v>
      </c>
      <c r="F507" s="126"/>
      <c r="G507" s="31">
        <v>0</v>
      </c>
      <c r="H507" s="32">
        <v>9</v>
      </c>
      <c r="I507" s="33">
        <v>0</v>
      </c>
      <c r="J507" s="34">
        <f t="shared" si="11"/>
        <v>0</v>
      </c>
    </row>
    <row r="508" spans="1:10" ht="12" customHeight="1">
      <c r="A508" s="21" t="s">
        <v>0</v>
      </c>
      <c r="B508" s="134" t="s">
        <v>0</v>
      </c>
      <c r="C508" s="140"/>
      <c r="D508" s="30" t="s">
        <v>18</v>
      </c>
      <c r="E508" s="125" t="s">
        <v>19</v>
      </c>
      <c r="F508" s="126"/>
      <c r="G508" s="31">
        <v>25615</v>
      </c>
      <c r="H508" s="32">
        <v>78061</v>
      </c>
      <c r="I508" s="33">
        <v>78041</v>
      </c>
      <c r="J508" s="34">
        <f t="shared" si="11"/>
        <v>0.9997437901128604</v>
      </c>
    </row>
    <row r="509" spans="1:10" ht="12" customHeight="1">
      <c r="A509" s="21" t="s">
        <v>0</v>
      </c>
      <c r="B509" s="134" t="s">
        <v>0</v>
      </c>
      <c r="C509" s="140"/>
      <c r="D509" s="30" t="s">
        <v>20</v>
      </c>
      <c r="E509" s="125" t="s">
        <v>21</v>
      </c>
      <c r="F509" s="126"/>
      <c r="G509" s="31">
        <v>318040.83</v>
      </c>
      <c r="H509" s="32">
        <v>213762.33</v>
      </c>
      <c r="I509" s="33">
        <v>166108.8</v>
      </c>
      <c r="J509" s="34">
        <f t="shared" si="11"/>
        <v>0.777072368176376</v>
      </c>
    </row>
    <row r="510" spans="1:10" ht="12" customHeight="1">
      <c r="A510" s="21" t="s">
        <v>0</v>
      </c>
      <c r="B510" s="134" t="s">
        <v>0</v>
      </c>
      <c r="C510" s="140"/>
      <c r="D510" s="30" t="s">
        <v>22</v>
      </c>
      <c r="E510" s="125" t="s">
        <v>23</v>
      </c>
      <c r="F510" s="126"/>
      <c r="G510" s="31">
        <v>0</v>
      </c>
      <c r="H510" s="32">
        <v>1987</v>
      </c>
      <c r="I510" s="33">
        <v>1597</v>
      </c>
      <c r="J510" s="34">
        <f t="shared" si="11"/>
        <v>0.8037242073477604</v>
      </c>
    </row>
    <row r="511" spans="1:10" ht="12" customHeight="1">
      <c r="A511" s="21" t="s">
        <v>0</v>
      </c>
      <c r="B511" s="134" t="s">
        <v>0</v>
      </c>
      <c r="C511" s="135"/>
      <c r="D511" s="90" t="s">
        <v>26</v>
      </c>
      <c r="E511" s="125" t="s">
        <v>27</v>
      </c>
      <c r="F511" s="159"/>
      <c r="G511" s="124">
        <v>372300</v>
      </c>
      <c r="H511" s="54">
        <v>516041.5</v>
      </c>
      <c r="I511" s="111">
        <v>366176.6</v>
      </c>
      <c r="J511" s="34">
        <f t="shared" si="11"/>
        <v>0.7095875041057744</v>
      </c>
    </row>
    <row r="512" spans="1:10" ht="26.25" customHeight="1">
      <c r="A512" s="21"/>
      <c r="B512" s="89"/>
      <c r="C512" s="100"/>
      <c r="D512" s="89">
        <v>6060</v>
      </c>
      <c r="E512" s="127" t="s">
        <v>86</v>
      </c>
      <c r="F512" s="128"/>
      <c r="G512" s="103">
        <v>0</v>
      </c>
      <c r="H512" s="55">
        <v>66000</v>
      </c>
      <c r="I512" s="105">
        <v>0</v>
      </c>
      <c r="J512" s="39">
        <f t="shared" si="11"/>
        <v>0</v>
      </c>
    </row>
    <row r="513" spans="1:10" ht="12" customHeight="1">
      <c r="A513" s="21" t="s">
        <v>0</v>
      </c>
      <c r="B513" s="157" t="s">
        <v>287</v>
      </c>
      <c r="C513" s="157"/>
      <c r="D513" s="63" t="s">
        <v>0</v>
      </c>
      <c r="E513" s="158" t="s">
        <v>288</v>
      </c>
      <c r="F513" s="158"/>
      <c r="G513" s="64">
        <f>SUM(G514:G517)</f>
        <v>212511</v>
      </c>
      <c r="H513" s="64">
        <f>SUM(H514:H517)</f>
        <v>212511</v>
      </c>
      <c r="I513" s="65">
        <f>SUM(I514:I517)</f>
        <v>199557.86</v>
      </c>
      <c r="J513" s="34">
        <f t="shared" si="11"/>
        <v>0.9390472022624711</v>
      </c>
    </row>
    <row r="514" spans="1:10" ht="12" customHeight="1">
      <c r="A514" s="21" t="s">
        <v>0</v>
      </c>
      <c r="B514" s="138" t="s">
        <v>0</v>
      </c>
      <c r="C514" s="143"/>
      <c r="D514" s="26" t="s">
        <v>20</v>
      </c>
      <c r="E514" s="136" t="s">
        <v>21</v>
      </c>
      <c r="F514" s="154"/>
      <c r="G514" s="28">
        <v>30678</v>
      </c>
      <c r="H514" s="28">
        <v>31078</v>
      </c>
      <c r="I514" s="29">
        <v>28648.59</v>
      </c>
      <c r="J514" s="25">
        <f t="shared" si="11"/>
        <v>0.9218286247506274</v>
      </c>
    </row>
    <row r="515" spans="1:10" ht="12" customHeight="1">
      <c r="A515" s="21" t="s">
        <v>0</v>
      </c>
      <c r="B515" s="134" t="s">
        <v>0</v>
      </c>
      <c r="C515" s="140"/>
      <c r="D515" s="30" t="s">
        <v>22</v>
      </c>
      <c r="E515" s="125" t="s">
        <v>23</v>
      </c>
      <c r="F515" s="126"/>
      <c r="G515" s="32">
        <v>50000</v>
      </c>
      <c r="H515" s="32">
        <v>3300</v>
      </c>
      <c r="I515" s="33">
        <v>3300</v>
      </c>
      <c r="J515" s="34">
        <f t="shared" si="11"/>
        <v>1</v>
      </c>
    </row>
    <row r="516" spans="1:10" ht="12" customHeight="1">
      <c r="A516" s="21" t="s">
        <v>0</v>
      </c>
      <c r="B516" s="134" t="s">
        <v>0</v>
      </c>
      <c r="C516" s="140"/>
      <c r="D516" s="30" t="s">
        <v>26</v>
      </c>
      <c r="E516" s="125" t="s">
        <v>27</v>
      </c>
      <c r="F516" s="126"/>
      <c r="G516" s="32">
        <v>81833</v>
      </c>
      <c r="H516" s="32">
        <v>169523</v>
      </c>
      <c r="I516" s="33">
        <v>158999.27</v>
      </c>
      <c r="J516" s="34">
        <f aca="true" t="shared" si="12" ref="J516:J570">I516/H516</f>
        <v>0.9379215209735552</v>
      </c>
    </row>
    <row r="517" spans="1:10" ht="12" customHeight="1">
      <c r="A517" s="21" t="s">
        <v>0</v>
      </c>
      <c r="B517" s="144" t="s">
        <v>0</v>
      </c>
      <c r="C517" s="145"/>
      <c r="D517" s="35" t="s">
        <v>30</v>
      </c>
      <c r="E517" s="127" t="s">
        <v>31</v>
      </c>
      <c r="F517" s="129"/>
      <c r="G517" s="37">
        <v>50000</v>
      </c>
      <c r="H517" s="37">
        <v>8610</v>
      </c>
      <c r="I517" s="38">
        <v>8610</v>
      </c>
      <c r="J517" s="39">
        <f t="shared" si="12"/>
        <v>1</v>
      </c>
    </row>
    <row r="518" spans="1:10" ht="12" customHeight="1">
      <c r="A518" s="21" t="s">
        <v>0</v>
      </c>
      <c r="B518" s="157" t="s">
        <v>289</v>
      </c>
      <c r="C518" s="157"/>
      <c r="D518" s="63" t="s">
        <v>0</v>
      </c>
      <c r="E518" s="158" t="s">
        <v>290</v>
      </c>
      <c r="F518" s="158"/>
      <c r="G518" s="64">
        <f>SUM(G519:G532)</f>
        <v>352500</v>
      </c>
      <c r="H518" s="64">
        <f>SUM(H519:H532)</f>
        <v>936856.53</v>
      </c>
      <c r="I518" s="65">
        <f>SUM(I519:I532)</f>
        <v>611656.63</v>
      </c>
      <c r="J518" s="34">
        <f t="shared" si="12"/>
        <v>0.6528818558803235</v>
      </c>
    </row>
    <row r="519" spans="1:10" ht="12" customHeight="1">
      <c r="A519" s="21" t="s">
        <v>0</v>
      </c>
      <c r="B519" s="138" t="s">
        <v>0</v>
      </c>
      <c r="C519" s="143"/>
      <c r="D519" s="26" t="s">
        <v>196</v>
      </c>
      <c r="E519" s="136" t="s">
        <v>11</v>
      </c>
      <c r="F519" s="154"/>
      <c r="G519" s="27">
        <v>0</v>
      </c>
      <c r="H519" s="28">
        <v>47643.43</v>
      </c>
      <c r="I519" s="29">
        <v>43185.75</v>
      </c>
      <c r="J519" s="25">
        <f t="shared" si="12"/>
        <v>0.9064366272537473</v>
      </c>
    </row>
    <row r="520" spans="1:10" ht="12" customHeight="1">
      <c r="A520" s="21" t="s">
        <v>0</v>
      </c>
      <c r="B520" s="134" t="s">
        <v>0</v>
      </c>
      <c r="C520" s="140"/>
      <c r="D520" s="30" t="s">
        <v>197</v>
      </c>
      <c r="E520" s="125" t="s">
        <v>11</v>
      </c>
      <c r="F520" s="126"/>
      <c r="G520" s="31">
        <v>0</v>
      </c>
      <c r="H520" s="32">
        <v>23237.1</v>
      </c>
      <c r="I520" s="33">
        <v>19732.33</v>
      </c>
      <c r="J520" s="34">
        <f t="shared" si="12"/>
        <v>0.849173519931489</v>
      </c>
    </row>
    <row r="521" spans="1:10" ht="12" customHeight="1">
      <c r="A521" s="21" t="s">
        <v>0</v>
      </c>
      <c r="B521" s="134" t="s">
        <v>0</v>
      </c>
      <c r="C521" s="140"/>
      <c r="D521" s="30" t="s">
        <v>198</v>
      </c>
      <c r="E521" s="125" t="s">
        <v>15</v>
      </c>
      <c r="F521" s="126"/>
      <c r="G521" s="31">
        <v>0</v>
      </c>
      <c r="H521" s="32">
        <v>8413.83</v>
      </c>
      <c r="I521" s="33">
        <v>6727.4</v>
      </c>
      <c r="J521" s="34">
        <f t="shared" si="12"/>
        <v>0.7995645264998222</v>
      </c>
    </row>
    <row r="522" spans="1:10" ht="12" customHeight="1">
      <c r="A522" s="21" t="s">
        <v>0</v>
      </c>
      <c r="B522" s="134" t="s">
        <v>0</v>
      </c>
      <c r="C522" s="140"/>
      <c r="D522" s="30" t="s">
        <v>199</v>
      </c>
      <c r="E522" s="125" t="s">
        <v>15</v>
      </c>
      <c r="F522" s="126"/>
      <c r="G522" s="31">
        <v>0</v>
      </c>
      <c r="H522" s="32">
        <v>6345.08</v>
      </c>
      <c r="I522" s="33">
        <v>3093.38</v>
      </c>
      <c r="J522" s="34">
        <f t="shared" si="12"/>
        <v>0.48752419197236285</v>
      </c>
    </row>
    <row r="523" spans="1:10" ht="31.5" customHeight="1">
      <c r="A523" s="21" t="s">
        <v>0</v>
      </c>
      <c r="B523" s="134" t="s">
        <v>0</v>
      </c>
      <c r="C523" s="140"/>
      <c r="D523" s="30" t="s">
        <v>200</v>
      </c>
      <c r="E523" s="125" t="s">
        <v>17</v>
      </c>
      <c r="F523" s="126"/>
      <c r="G523" s="31">
        <v>0</v>
      </c>
      <c r="H523" s="32">
        <v>1167.26</v>
      </c>
      <c r="I523" s="33">
        <v>896.4</v>
      </c>
      <c r="J523" s="34">
        <f t="shared" si="12"/>
        <v>0.7679522985453112</v>
      </c>
    </row>
    <row r="524" spans="1:10" ht="26.25" customHeight="1">
      <c r="A524" s="21" t="s">
        <v>0</v>
      </c>
      <c r="B524" s="134" t="s">
        <v>0</v>
      </c>
      <c r="C524" s="140"/>
      <c r="D524" s="30" t="s">
        <v>201</v>
      </c>
      <c r="E524" s="125" t="s">
        <v>17</v>
      </c>
      <c r="F524" s="126"/>
      <c r="G524" s="31">
        <v>0</v>
      </c>
      <c r="H524" s="32">
        <v>880.86</v>
      </c>
      <c r="I524" s="33">
        <v>414.15</v>
      </c>
      <c r="J524" s="34">
        <f t="shared" si="12"/>
        <v>0.4701655200599414</v>
      </c>
    </row>
    <row r="525" spans="1:10" ht="12" customHeight="1">
      <c r="A525" s="21" t="s">
        <v>0</v>
      </c>
      <c r="B525" s="134" t="s">
        <v>0</v>
      </c>
      <c r="C525" s="140"/>
      <c r="D525" s="30" t="s">
        <v>205</v>
      </c>
      <c r="E525" s="125" t="s">
        <v>21</v>
      </c>
      <c r="F525" s="126"/>
      <c r="G525" s="31">
        <v>0</v>
      </c>
      <c r="H525" s="32">
        <v>1000</v>
      </c>
      <c r="I525" s="33">
        <v>287.83</v>
      </c>
      <c r="J525" s="34">
        <f t="shared" si="12"/>
        <v>0.28783</v>
      </c>
    </row>
    <row r="526" spans="1:10" ht="12" customHeight="1">
      <c r="A526" s="21" t="s">
        <v>0</v>
      </c>
      <c r="B526" s="134" t="s">
        <v>0</v>
      </c>
      <c r="C526" s="140"/>
      <c r="D526" s="30" t="s">
        <v>26</v>
      </c>
      <c r="E526" s="125" t="s">
        <v>27</v>
      </c>
      <c r="F526" s="126"/>
      <c r="G526" s="31">
        <v>45000</v>
      </c>
      <c r="H526" s="32">
        <v>45000</v>
      </c>
      <c r="I526" s="33">
        <v>6099.94</v>
      </c>
      <c r="J526" s="34">
        <f t="shared" si="12"/>
        <v>0.13555422222222221</v>
      </c>
    </row>
    <row r="527" spans="1:10" ht="12" customHeight="1">
      <c r="A527" s="21" t="s">
        <v>0</v>
      </c>
      <c r="B527" s="134" t="s">
        <v>0</v>
      </c>
      <c r="C527" s="140"/>
      <c r="D527" s="30" t="s">
        <v>207</v>
      </c>
      <c r="E527" s="125" t="s">
        <v>27</v>
      </c>
      <c r="F527" s="126"/>
      <c r="G527" s="31">
        <v>0</v>
      </c>
      <c r="H527" s="32">
        <v>4466.37</v>
      </c>
      <c r="I527" s="33">
        <v>4209.66</v>
      </c>
      <c r="J527" s="34">
        <f t="shared" si="12"/>
        <v>0.9425237944908281</v>
      </c>
    </row>
    <row r="528" spans="1:10" ht="12" customHeight="1">
      <c r="A528" s="21" t="s">
        <v>0</v>
      </c>
      <c r="B528" s="134" t="s">
        <v>0</v>
      </c>
      <c r="C528" s="140"/>
      <c r="D528" s="30" t="s">
        <v>291</v>
      </c>
      <c r="E528" s="125" t="s">
        <v>104</v>
      </c>
      <c r="F528" s="126"/>
      <c r="G528" s="31">
        <v>0</v>
      </c>
      <c r="H528" s="32">
        <v>3011.82</v>
      </c>
      <c r="I528" s="33">
        <v>0</v>
      </c>
      <c r="J528" s="34">
        <f t="shared" si="12"/>
        <v>0</v>
      </c>
    </row>
    <row r="529" spans="1:10" ht="12" customHeight="1">
      <c r="A529" s="21" t="s">
        <v>0</v>
      </c>
      <c r="B529" s="134" t="s">
        <v>0</v>
      </c>
      <c r="C529" s="140"/>
      <c r="D529" s="30" t="s">
        <v>292</v>
      </c>
      <c r="E529" s="125" t="s">
        <v>104</v>
      </c>
      <c r="F529" s="126"/>
      <c r="G529" s="31">
        <v>0</v>
      </c>
      <c r="H529" s="32">
        <v>1290.78</v>
      </c>
      <c r="I529" s="33">
        <v>0</v>
      </c>
      <c r="J529" s="34">
        <f t="shared" si="12"/>
        <v>0</v>
      </c>
    </row>
    <row r="530" spans="1:10" ht="12" customHeight="1">
      <c r="A530" s="21" t="s">
        <v>0</v>
      </c>
      <c r="B530" s="134" t="s">
        <v>0</v>
      </c>
      <c r="C530" s="140"/>
      <c r="D530" s="30" t="s">
        <v>78</v>
      </c>
      <c r="E530" s="125" t="s">
        <v>31</v>
      </c>
      <c r="F530" s="126"/>
      <c r="G530" s="31">
        <v>0</v>
      </c>
      <c r="H530" s="32">
        <v>5000</v>
      </c>
      <c r="I530" s="33">
        <v>1014.75</v>
      </c>
      <c r="J530" s="34">
        <f t="shared" si="12"/>
        <v>0.20295</v>
      </c>
    </row>
    <row r="531" spans="1:10" ht="57" customHeight="1">
      <c r="A531" s="21" t="s">
        <v>0</v>
      </c>
      <c r="B531" s="134" t="s">
        <v>0</v>
      </c>
      <c r="C531" s="140"/>
      <c r="D531" s="30" t="s">
        <v>142</v>
      </c>
      <c r="E531" s="125" t="s">
        <v>143</v>
      </c>
      <c r="F531" s="126"/>
      <c r="G531" s="31">
        <v>307500</v>
      </c>
      <c r="H531" s="32">
        <v>607500</v>
      </c>
      <c r="I531" s="33">
        <v>525995.04</v>
      </c>
      <c r="J531" s="34">
        <f t="shared" si="12"/>
        <v>0.8658354567901235</v>
      </c>
    </row>
    <row r="532" spans="1:10" ht="54" customHeight="1">
      <c r="A532" s="21" t="s">
        <v>0</v>
      </c>
      <c r="B532" s="144" t="s">
        <v>0</v>
      </c>
      <c r="C532" s="145"/>
      <c r="D532" s="35" t="s">
        <v>293</v>
      </c>
      <c r="E532" s="127" t="s">
        <v>143</v>
      </c>
      <c r="F532" s="129"/>
      <c r="G532" s="36">
        <v>0</v>
      </c>
      <c r="H532" s="37">
        <v>181900</v>
      </c>
      <c r="I532" s="38">
        <v>0</v>
      </c>
      <c r="J532" s="39">
        <f t="shared" si="12"/>
        <v>0</v>
      </c>
    </row>
    <row r="533" spans="1:10" ht="12" customHeight="1">
      <c r="A533" s="21" t="s">
        <v>0</v>
      </c>
      <c r="B533" s="157" t="s">
        <v>294</v>
      </c>
      <c r="C533" s="157"/>
      <c r="D533" s="63" t="s">
        <v>0</v>
      </c>
      <c r="E533" s="158" t="s">
        <v>295</v>
      </c>
      <c r="F533" s="158"/>
      <c r="G533" s="64">
        <f>SUM(G534:G536)</f>
        <v>1540500</v>
      </c>
      <c r="H533" s="64">
        <f>SUM(H534:H536)</f>
        <v>1560500</v>
      </c>
      <c r="I533" s="65">
        <f>SUM(I534:I536)</f>
        <v>1188116.02</v>
      </c>
      <c r="J533" s="34">
        <f t="shared" si="12"/>
        <v>0.761368804870234</v>
      </c>
    </row>
    <row r="534" spans="1:10" ht="12" customHeight="1">
      <c r="A534" s="21" t="s">
        <v>0</v>
      </c>
      <c r="B534" s="138" t="s">
        <v>0</v>
      </c>
      <c r="C534" s="143"/>
      <c r="D534" s="26" t="s">
        <v>67</v>
      </c>
      <c r="E534" s="136" t="s">
        <v>68</v>
      </c>
      <c r="F534" s="154"/>
      <c r="G534" s="28">
        <v>624000</v>
      </c>
      <c r="H534" s="28">
        <v>624000</v>
      </c>
      <c r="I534" s="29">
        <v>539983.58</v>
      </c>
      <c r="J534" s="25">
        <f t="shared" si="12"/>
        <v>0.8653583012820513</v>
      </c>
    </row>
    <row r="535" spans="1:10" ht="12" customHeight="1">
      <c r="A535" s="21" t="s">
        <v>0</v>
      </c>
      <c r="B535" s="134" t="s">
        <v>0</v>
      </c>
      <c r="C535" s="140"/>
      <c r="D535" s="30" t="s">
        <v>26</v>
      </c>
      <c r="E535" s="125" t="s">
        <v>27</v>
      </c>
      <c r="F535" s="126"/>
      <c r="G535" s="32">
        <v>300000</v>
      </c>
      <c r="H535" s="32">
        <v>300000</v>
      </c>
      <c r="I535" s="33">
        <v>296851.28</v>
      </c>
      <c r="J535" s="34">
        <f t="shared" si="12"/>
        <v>0.9895042666666668</v>
      </c>
    </row>
    <row r="536" spans="1:10" ht="12" customHeight="1">
      <c r="A536" s="21" t="s">
        <v>0</v>
      </c>
      <c r="B536" s="144" t="s">
        <v>0</v>
      </c>
      <c r="C536" s="145"/>
      <c r="D536" s="35" t="s">
        <v>30</v>
      </c>
      <c r="E536" s="127" t="s">
        <v>31</v>
      </c>
      <c r="F536" s="129"/>
      <c r="G536" s="37">
        <v>616500</v>
      </c>
      <c r="H536" s="37">
        <v>636500</v>
      </c>
      <c r="I536" s="38">
        <v>351281.16</v>
      </c>
      <c r="J536" s="39">
        <f t="shared" si="12"/>
        <v>0.5518949882168106</v>
      </c>
    </row>
    <row r="537" spans="1:10" ht="27.75" customHeight="1">
      <c r="A537" s="21" t="s">
        <v>0</v>
      </c>
      <c r="B537" s="150" t="s">
        <v>296</v>
      </c>
      <c r="C537" s="150"/>
      <c r="D537" s="40" t="s">
        <v>0</v>
      </c>
      <c r="E537" s="151" t="s">
        <v>297</v>
      </c>
      <c r="F537" s="151"/>
      <c r="G537" s="41">
        <f>G538</f>
        <v>3798</v>
      </c>
      <c r="H537" s="41">
        <f>H538</f>
        <v>3798</v>
      </c>
      <c r="I537" s="67">
        <f>I538</f>
        <v>251.56</v>
      </c>
      <c r="J537" s="39">
        <f t="shared" si="12"/>
        <v>0.06623486045286993</v>
      </c>
    </row>
    <row r="538" spans="1:10" ht="12" customHeight="1">
      <c r="A538" s="43" t="s">
        <v>0</v>
      </c>
      <c r="B538" s="141" t="s">
        <v>0</v>
      </c>
      <c r="C538" s="141"/>
      <c r="D538" s="44" t="s">
        <v>26</v>
      </c>
      <c r="E538" s="142" t="s">
        <v>27</v>
      </c>
      <c r="F538" s="142"/>
      <c r="G538" s="45">
        <v>3798</v>
      </c>
      <c r="H538" s="46">
        <v>3798</v>
      </c>
      <c r="I538" s="52">
        <v>251.56</v>
      </c>
      <c r="J538" s="48">
        <f t="shared" si="12"/>
        <v>0.06623486045286993</v>
      </c>
    </row>
    <row r="539" spans="1:10" ht="27" customHeight="1">
      <c r="A539" s="21" t="s">
        <v>0</v>
      </c>
      <c r="B539" s="147" t="s">
        <v>298</v>
      </c>
      <c r="C539" s="147"/>
      <c r="D539" s="22" t="s">
        <v>0</v>
      </c>
      <c r="E539" s="148" t="s">
        <v>299</v>
      </c>
      <c r="F539" s="148"/>
      <c r="G539" s="23">
        <f>SUM(G540:G541)</f>
        <v>8572</v>
      </c>
      <c r="H539" s="23">
        <f>SUM(H540:H541)</f>
        <v>13572</v>
      </c>
      <c r="I539" s="62">
        <f>SUM(I540:I541)</f>
        <v>13399.91</v>
      </c>
      <c r="J539" s="25">
        <f t="shared" si="12"/>
        <v>0.9873202180960802</v>
      </c>
    </row>
    <row r="540" spans="1:10" ht="12" customHeight="1">
      <c r="A540" s="21" t="s">
        <v>0</v>
      </c>
      <c r="B540" s="138" t="s">
        <v>0</v>
      </c>
      <c r="C540" s="143"/>
      <c r="D540" s="26" t="s">
        <v>20</v>
      </c>
      <c r="E540" s="136" t="s">
        <v>21</v>
      </c>
      <c r="F540" s="154"/>
      <c r="G540" s="27">
        <v>3218</v>
      </c>
      <c r="H540" s="28">
        <v>13572</v>
      </c>
      <c r="I540" s="29">
        <v>13399.91</v>
      </c>
      <c r="J540" s="25">
        <f t="shared" si="12"/>
        <v>0.9873202180960802</v>
      </c>
    </row>
    <row r="541" spans="1:10" ht="12" customHeight="1">
      <c r="A541" s="21" t="s">
        <v>0</v>
      </c>
      <c r="B541" s="144" t="s">
        <v>0</v>
      </c>
      <c r="C541" s="145"/>
      <c r="D541" s="35" t="s">
        <v>26</v>
      </c>
      <c r="E541" s="127" t="s">
        <v>27</v>
      </c>
      <c r="F541" s="129"/>
      <c r="G541" s="36">
        <v>5354</v>
      </c>
      <c r="H541" s="37">
        <v>0</v>
      </c>
      <c r="I541" s="38">
        <v>0</v>
      </c>
      <c r="J541" s="39" t="s">
        <v>339</v>
      </c>
    </row>
    <row r="542" spans="1:10" ht="12" customHeight="1">
      <c r="A542" s="21" t="s">
        <v>0</v>
      </c>
      <c r="B542" s="157" t="s">
        <v>300</v>
      </c>
      <c r="C542" s="157"/>
      <c r="D542" s="63" t="s">
        <v>0</v>
      </c>
      <c r="E542" s="158" t="s">
        <v>39</v>
      </c>
      <c r="F542" s="158"/>
      <c r="G542" s="64">
        <f>SUM(G543:G547)</f>
        <v>240773.96000000002</v>
      </c>
      <c r="H542" s="64">
        <f>SUM(H543:H547)</f>
        <v>243773.96000000002</v>
      </c>
      <c r="I542" s="65">
        <f>SUM(I543:I547)</f>
        <v>241079.3</v>
      </c>
      <c r="J542" s="34">
        <f t="shared" si="12"/>
        <v>0.9889460711882433</v>
      </c>
    </row>
    <row r="543" spans="1:10" ht="30.75" customHeight="1">
      <c r="A543" s="21" t="s">
        <v>0</v>
      </c>
      <c r="B543" s="138" t="s">
        <v>0</v>
      </c>
      <c r="C543" s="143"/>
      <c r="D543" s="26" t="s">
        <v>301</v>
      </c>
      <c r="E543" s="136" t="s">
        <v>302</v>
      </c>
      <c r="F543" s="154"/>
      <c r="G543" s="27">
        <v>64800</v>
      </c>
      <c r="H543" s="28">
        <v>64800</v>
      </c>
      <c r="I543" s="29">
        <v>64800</v>
      </c>
      <c r="J543" s="25">
        <f t="shared" si="12"/>
        <v>1</v>
      </c>
    </row>
    <row r="544" spans="1:10" ht="42" customHeight="1">
      <c r="A544" s="21" t="s">
        <v>0</v>
      </c>
      <c r="B544" s="134" t="s">
        <v>0</v>
      </c>
      <c r="C544" s="140"/>
      <c r="D544" s="30" t="s">
        <v>146</v>
      </c>
      <c r="E544" s="125" t="s">
        <v>147</v>
      </c>
      <c r="F544" s="126"/>
      <c r="G544" s="31">
        <v>69377.96</v>
      </c>
      <c r="H544" s="32">
        <v>69377.96</v>
      </c>
      <c r="I544" s="33">
        <v>68298.48</v>
      </c>
      <c r="J544" s="34">
        <f t="shared" si="12"/>
        <v>0.9844405917960112</v>
      </c>
    </row>
    <row r="545" spans="1:10" ht="42" customHeight="1">
      <c r="A545" s="21" t="s">
        <v>0</v>
      </c>
      <c r="B545" s="134" t="s">
        <v>0</v>
      </c>
      <c r="C545" s="140"/>
      <c r="D545" s="30" t="s">
        <v>217</v>
      </c>
      <c r="E545" s="125" t="s">
        <v>218</v>
      </c>
      <c r="F545" s="126"/>
      <c r="G545" s="31">
        <v>78490</v>
      </c>
      <c r="H545" s="32">
        <v>75000</v>
      </c>
      <c r="I545" s="33">
        <v>75000</v>
      </c>
      <c r="J545" s="34">
        <f t="shared" si="12"/>
        <v>1</v>
      </c>
    </row>
    <row r="546" spans="1:10" ht="12" customHeight="1">
      <c r="A546" s="21" t="s">
        <v>0</v>
      </c>
      <c r="B546" s="134" t="s">
        <v>0</v>
      </c>
      <c r="C546" s="140"/>
      <c r="D546" s="30" t="s">
        <v>20</v>
      </c>
      <c r="E546" s="125" t="s">
        <v>21</v>
      </c>
      <c r="F546" s="126"/>
      <c r="G546" s="31">
        <v>1036</v>
      </c>
      <c r="H546" s="32">
        <v>1036</v>
      </c>
      <c r="I546" s="33">
        <v>1033.22</v>
      </c>
      <c r="J546" s="34">
        <f t="shared" si="12"/>
        <v>0.9973166023166024</v>
      </c>
    </row>
    <row r="547" spans="1:10" ht="12" customHeight="1">
      <c r="A547" s="21" t="s">
        <v>0</v>
      </c>
      <c r="B547" s="144" t="s">
        <v>0</v>
      </c>
      <c r="C547" s="145"/>
      <c r="D547" s="35" t="s">
        <v>26</v>
      </c>
      <c r="E547" s="127" t="s">
        <v>27</v>
      </c>
      <c r="F547" s="129"/>
      <c r="G547" s="36">
        <v>27070</v>
      </c>
      <c r="H547" s="37">
        <v>33560</v>
      </c>
      <c r="I547" s="38">
        <v>31947.6</v>
      </c>
      <c r="J547" s="39">
        <f t="shared" si="12"/>
        <v>0.9519547079856973</v>
      </c>
    </row>
    <row r="548" spans="1:10" ht="12" customHeight="1">
      <c r="A548" s="56" t="s">
        <v>303</v>
      </c>
      <c r="B548" s="155" t="s">
        <v>0</v>
      </c>
      <c r="C548" s="155"/>
      <c r="D548" s="57" t="s">
        <v>0</v>
      </c>
      <c r="E548" s="156" t="s">
        <v>304</v>
      </c>
      <c r="F548" s="156"/>
      <c r="G548" s="58">
        <f>G549+G551+G558+G560</f>
        <v>3150243</v>
      </c>
      <c r="H548" s="58">
        <f>H549+H551+H558+H560</f>
        <v>4102264</v>
      </c>
      <c r="I548" s="66">
        <f>I549+I551+I558+I560</f>
        <v>3869265.12</v>
      </c>
      <c r="J548" s="60">
        <f t="shared" si="12"/>
        <v>0.9432023682532378</v>
      </c>
    </row>
    <row r="549" spans="1:10" ht="12" customHeight="1">
      <c r="A549" s="21" t="s">
        <v>0</v>
      </c>
      <c r="B549" s="149" t="s">
        <v>305</v>
      </c>
      <c r="C549" s="149"/>
      <c r="D549" s="49" t="s">
        <v>0</v>
      </c>
      <c r="E549" s="142" t="s">
        <v>306</v>
      </c>
      <c r="F549" s="142"/>
      <c r="G549" s="45">
        <f>G550</f>
        <v>10000</v>
      </c>
      <c r="H549" s="45">
        <f>H550</f>
        <v>10000</v>
      </c>
      <c r="I549" s="61">
        <f>I550</f>
        <v>0</v>
      </c>
      <c r="J549" s="48">
        <f t="shared" si="12"/>
        <v>0</v>
      </c>
    </row>
    <row r="550" spans="1:10" ht="42" customHeight="1">
      <c r="A550" s="43" t="s">
        <v>0</v>
      </c>
      <c r="B550" s="141" t="s">
        <v>0</v>
      </c>
      <c r="C550" s="141"/>
      <c r="D550" s="44" t="s">
        <v>217</v>
      </c>
      <c r="E550" s="142" t="s">
        <v>218</v>
      </c>
      <c r="F550" s="142"/>
      <c r="G550" s="45">
        <v>10000</v>
      </c>
      <c r="H550" s="46">
        <v>10000</v>
      </c>
      <c r="I550" s="52">
        <v>0</v>
      </c>
      <c r="J550" s="48">
        <f t="shared" si="12"/>
        <v>0</v>
      </c>
    </row>
    <row r="551" spans="1:10" ht="12" customHeight="1">
      <c r="A551" s="21" t="s">
        <v>0</v>
      </c>
      <c r="B551" s="147" t="s">
        <v>307</v>
      </c>
      <c r="C551" s="147"/>
      <c r="D551" s="22" t="s">
        <v>0</v>
      </c>
      <c r="E551" s="148" t="s">
        <v>308</v>
      </c>
      <c r="F551" s="148"/>
      <c r="G551" s="23">
        <f>SUM(G552:G557)</f>
        <v>2779631</v>
      </c>
      <c r="H551" s="23">
        <f>SUM(H552:H557)</f>
        <v>3731652</v>
      </c>
      <c r="I551" s="62">
        <f>SUM(I552:I557)</f>
        <v>3508653.12</v>
      </c>
      <c r="J551" s="25">
        <f t="shared" si="12"/>
        <v>0.9402412443604067</v>
      </c>
    </row>
    <row r="552" spans="1:10" ht="27.75" customHeight="1">
      <c r="A552" s="21" t="s">
        <v>0</v>
      </c>
      <c r="B552" s="138" t="s">
        <v>0</v>
      </c>
      <c r="C552" s="143"/>
      <c r="D552" s="26" t="s">
        <v>301</v>
      </c>
      <c r="E552" s="136" t="s">
        <v>302</v>
      </c>
      <c r="F552" s="154"/>
      <c r="G552" s="27">
        <v>1503698</v>
      </c>
      <c r="H552" s="28">
        <v>1583698</v>
      </c>
      <c r="I552" s="29">
        <v>1583698</v>
      </c>
      <c r="J552" s="25">
        <f t="shared" si="12"/>
        <v>1</v>
      </c>
    </row>
    <row r="553" spans="1:10" ht="39.75" customHeight="1">
      <c r="A553" s="21" t="s">
        <v>0</v>
      </c>
      <c r="B553" s="134" t="s">
        <v>0</v>
      </c>
      <c r="C553" s="140"/>
      <c r="D553" s="30" t="s">
        <v>146</v>
      </c>
      <c r="E553" s="125" t="s">
        <v>147</v>
      </c>
      <c r="F553" s="126"/>
      <c r="G553" s="31">
        <v>339933</v>
      </c>
      <c r="H553" s="32">
        <v>339933</v>
      </c>
      <c r="I553" s="33">
        <v>333766.04</v>
      </c>
      <c r="J553" s="34">
        <f t="shared" si="12"/>
        <v>0.981858307372335</v>
      </c>
    </row>
    <row r="554" spans="1:10" ht="12.75">
      <c r="A554" s="21"/>
      <c r="B554" s="90"/>
      <c r="C554" s="91"/>
      <c r="D554" s="30">
        <v>6050</v>
      </c>
      <c r="E554" s="125" t="s">
        <v>31</v>
      </c>
      <c r="F554" s="126"/>
      <c r="G554" s="31">
        <v>0</v>
      </c>
      <c r="H554" s="32">
        <v>81902</v>
      </c>
      <c r="I554" s="33">
        <v>18969.41</v>
      </c>
      <c r="J554" s="34">
        <f t="shared" si="12"/>
        <v>0.23161107176869916</v>
      </c>
    </row>
    <row r="555" spans="1:10" ht="12" customHeight="1">
      <c r="A555" s="21" t="s">
        <v>0</v>
      </c>
      <c r="B555" s="134" t="s">
        <v>0</v>
      </c>
      <c r="C555" s="140"/>
      <c r="D555" s="30" t="s">
        <v>77</v>
      </c>
      <c r="E555" s="125" t="s">
        <v>31</v>
      </c>
      <c r="F555" s="126"/>
      <c r="G555" s="31">
        <v>314000</v>
      </c>
      <c r="H555" s="32">
        <v>314119</v>
      </c>
      <c r="I555" s="33">
        <v>314119</v>
      </c>
      <c r="J555" s="34">
        <f t="shared" si="12"/>
        <v>1</v>
      </c>
    </row>
    <row r="556" spans="1:10" ht="12" customHeight="1">
      <c r="A556" s="21" t="s">
        <v>0</v>
      </c>
      <c r="B556" s="134" t="s">
        <v>0</v>
      </c>
      <c r="C556" s="140"/>
      <c r="D556" s="30" t="s">
        <v>78</v>
      </c>
      <c r="E556" s="125" t="s">
        <v>31</v>
      </c>
      <c r="F556" s="126"/>
      <c r="G556" s="31">
        <v>460000</v>
      </c>
      <c r="H556" s="32">
        <v>670000</v>
      </c>
      <c r="I556" s="33">
        <v>621964.35</v>
      </c>
      <c r="J556" s="34">
        <f t="shared" si="12"/>
        <v>0.9283049999999999</v>
      </c>
    </row>
    <row r="557" spans="1:10" ht="54.75" customHeight="1">
      <c r="A557" s="21" t="s">
        <v>0</v>
      </c>
      <c r="B557" s="144" t="s">
        <v>0</v>
      </c>
      <c r="C557" s="145"/>
      <c r="D557" s="35" t="s">
        <v>309</v>
      </c>
      <c r="E557" s="127" t="s">
        <v>310</v>
      </c>
      <c r="F557" s="129"/>
      <c r="G557" s="36">
        <v>162000</v>
      </c>
      <c r="H557" s="37">
        <v>742000</v>
      </c>
      <c r="I557" s="38">
        <v>636136.32</v>
      </c>
      <c r="J557" s="39">
        <f t="shared" si="12"/>
        <v>0.8573265768194069</v>
      </c>
    </row>
    <row r="558" spans="1:10" ht="12" customHeight="1">
      <c r="A558" s="21" t="s">
        <v>0</v>
      </c>
      <c r="B558" s="150" t="s">
        <v>311</v>
      </c>
      <c r="C558" s="150"/>
      <c r="D558" s="40" t="s">
        <v>0</v>
      </c>
      <c r="E558" s="151" t="s">
        <v>312</v>
      </c>
      <c r="F558" s="151"/>
      <c r="G558" s="41">
        <f>G559</f>
        <v>260612</v>
      </c>
      <c r="H558" s="41">
        <f>H559</f>
        <v>260612</v>
      </c>
      <c r="I558" s="67">
        <f>I559</f>
        <v>260612</v>
      </c>
      <c r="J558" s="39">
        <f t="shared" si="12"/>
        <v>1</v>
      </c>
    </row>
    <row r="559" spans="1:10" ht="24.75" customHeight="1">
      <c r="A559" s="43" t="s">
        <v>0</v>
      </c>
      <c r="B559" s="141" t="s">
        <v>0</v>
      </c>
      <c r="C559" s="141"/>
      <c r="D559" s="44" t="s">
        <v>301</v>
      </c>
      <c r="E559" s="142" t="s">
        <v>302</v>
      </c>
      <c r="F559" s="142"/>
      <c r="G559" s="45">
        <v>260612</v>
      </c>
      <c r="H559" s="46">
        <v>260612</v>
      </c>
      <c r="I559" s="52">
        <v>260612</v>
      </c>
      <c r="J559" s="48">
        <f t="shared" si="12"/>
        <v>1</v>
      </c>
    </row>
    <row r="560" spans="1:10" ht="12" customHeight="1">
      <c r="A560" s="21" t="s">
        <v>0</v>
      </c>
      <c r="B560" s="149" t="s">
        <v>313</v>
      </c>
      <c r="C560" s="149"/>
      <c r="D560" s="49" t="s">
        <v>0</v>
      </c>
      <c r="E560" s="142" t="s">
        <v>314</v>
      </c>
      <c r="F560" s="142"/>
      <c r="G560" s="45">
        <f>G561</f>
        <v>100000</v>
      </c>
      <c r="H560" s="45">
        <f>H561</f>
        <v>100000</v>
      </c>
      <c r="I560" s="61">
        <f>I561</f>
        <v>100000</v>
      </c>
      <c r="J560" s="48">
        <f t="shared" si="12"/>
        <v>1</v>
      </c>
    </row>
    <row r="561" spans="1:10" ht="66" customHeight="1">
      <c r="A561" s="43" t="s">
        <v>0</v>
      </c>
      <c r="B561" s="141" t="s">
        <v>0</v>
      </c>
      <c r="C561" s="141"/>
      <c r="D561" s="44" t="s">
        <v>315</v>
      </c>
      <c r="E561" s="142" t="s">
        <v>316</v>
      </c>
      <c r="F561" s="142"/>
      <c r="G561" s="45">
        <v>100000</v>
      </c>
      <c r="H561" s="46">
        <v>100000</v>
      </c>
      <c r="I561" s="52">
        <v>100000</v>
      </c>
      <c r="J561" s="48">
        <f t="shared" si="12"/>
        <v>1</v>
      </c>
    </row>
    <row r="562" spans="1:10" ht="12" customHeight="1">
      <c r="A562" s="56" t="s">
        <v>317</v>
      </c>
      <c r="B562" s="152" t="s">
        <v>0</v>
      </c>
      <c r="C562" s="152"/>
      <c r="D562" s="68" t="s">
        <v>0</v>
      </c>
      <c r="E562" s="153" t="s">
        <v>318</v>
      </c>
      <c r="F562" s="153"/>
      <c r="G562" s="69">
        <f>G563+G569+G571</f>
        <v>1802012.54</v>
      </c>
      <c r="H562" s="69">
        <f>H563+H569+H571</f>
        <v>1872012.54</v>
      </c>
      <c r="I562" s="69">
        <f>I563+I569+I571</f>
        <v>1824103</v>
      </c>
      <c r="J562" s="71">
        <f t="shared" si="12"/>
        <v>0.9744074684456975</v>
      </c>
    </row>
    <row r="563" spans="1:10" ht="12" customHeight="1">
      <c r="A563" s="21" t="s">
        <v>0</v>
      </c>
      <c r="B563" s="147" t="s">
        <v>319</v>
      </c>
      <c r="C563" s="147"/>
      <c r="D563" s="22" t="s">
        <v>0</v>
      </c>
      <c r="E563" s="148" t="s">
        <v>320</v>
      </c>
      <c r="F563" s="148"/>
      <c r="G563" s="23">
        <f>SUM(G564:G568)</f>
        <v>1601262.54</v>
      </c>
      <c r="H563" s="23">
        <f>SUM(H564:H568)</f>
        <v>1671262.54</v>
      </c>
      <c r="I563" s="62">
        <f>SUM(I564:I568)</f>
        <v>1623353</v>
      </c>
      <c r="J563" s="25">
        <f t="shared" si="12"/>
        <v>0.9713333250441908</v>
      </c>
    </row>
    <row r="564" spans="1:10" ht="27" customHeight="1">
      <c r="A564" s="21" t="s">
        <v>0</v>
      </c>
      <c r="B564" s="138" t="s">
        <v>0</v>
      </c>
      <c r="C564" s="143"/>
      <c r="D564" s="26" t="s">
        <v>301</v>
      </c>
      <c r="E564" s="136" t="s">
        <v>302</v>
      </c>
      <c r="F564" s="154"/>
      <c r="G564" s="28">
        <v>1204317</v>
      </c>
      <c r="H564" s="28">
        <v>1204317</v>
      </c>
      <c r="I564" s="29">
        <v>1204317</v>
      </c>
      <c r="J564" s="25">
        <f t="shared" si="12"/>
        <v>1</v>
      </c>
    </row>
    <row r="565" spans="1:10" ht="39" customHeight="1">
      <c r="A565" s="21" t="s">
        <v>0</v>
      </c>
      <c r="B565" s="134" t="s">
        <v>0</v>
      </c>
      <c r="C565" s="140"/>
      <c r="D565" s="30" t="s">
        <v>146</v>
      </c>
      <c r="E565" s="125" t="s">
        <v>147</v>
      </c>
      <c r="F565" s="126"/>
      <c r="G565" s="32">
        <v>86945.54</v>
      </c>
      <c r="H565" s="32">
        <v>84945.54</v>
      </c>
      <c r="I565" s="33">
        <v>81733.41</v>
      </c>
      <c r="J565" s="34">
        <f t="shared" si="12"/>
        <v>0.9621860076467817</v>
      </c>
    </row>
    <row r="566" spans="1:10" ht="12.75">
      <c r="A566" s="21"/>
      <c r="B566" s="90"/>
      <c r="C566" s="91"/>
      <c r="D566" s="30">
        <v>4300</v>
      </c>
      <c r="E566" s="125" t="s">
        <v>27</v>
      </c>
      <c r="F566" s="126"/>
      <c r="G566" s="32">
        <v>0</v>
      </c>
      <c r="H566" s="32">
        <v>2000</v>
      </c>
      <c r="I566" s="33">
        <v>2000</v>
      </c>
      <c r="J566" s="34">
        <f t="shared" si="12"/>
        <v>1</v>
      </c>
    </row>
    <row r="567" spans="1:10" ht="12" customHeight="1">
      <c r="A567" s="21" t="s">
        <v>0</v>
      </c>
      <c r="B567" s="134" t="s">
        <v>0</v>
      </c>
      <c r="C567" s="140"/>
      <c r="D567" s="30" t="s">
        <v>30</v>
      </c>
      <c r="E567" s="125" t="s">
        <v>31</v>
      </c>
      <c r="F567" s="126"/>
      <c r="G567" s="31">
        <v>300000</v>
      </c>
      <c r="H567" s="32">
        <v>370000</v>
      </c>
      <c r="I567" s="33">
        <v>325302.59</v>
      </c>
      <c r="J567" s="34">
        <f t="shared" si="12"/>
        <v>0.8791961891891893</v>
      </c>
    </row>
    <row r="568" spans="1:10" ht="39.75" customHeight="1">
      <c r="A568" s="21" t="s">
        <v>0</v>
      </c>
      <c r="B568" s="144" t="s">
        <v>0</v>
      </c>
      <c r="C568" s="145"/>
      <c r="D568" s="35" t="s">
        <v>309</v>
      </c>
      <c r="E568" s="127" t="s">
        <v>310</v>
      </c>
      <c r="F568" s="129"/>
      <c r="G568" s="36">
        <v>10000</v>
      </c>
      <c r="H568" s="37">
        <v>10000</v>
      </c>
      <c r="I568" s="38">
        <v>10000</v>
      </c>
      <c r="J568" s="39">
        <f t="shared" si="12"/>
        <v>1</v>
      </c>
    </row>
    <row r="569" spans="1:10" ht="12" customHeight="1">
      <c r="A569" s="21" t="s">
        <v>0</v>
      </c>
      <c r="B569" s="150" t="s">
        <v>321</v>
      </c>
      <c r="C569" s="150"/>
      <c r="D569" s="40" t="s">
        <v>0</v>
      </c>
      <c r="E569" s="151" t="s">
        <v>322</v>
      </c>
      <c r="F569" s="151"/>
      <c r="G569" s="41">
        <f>G570</f>
        <v>200750</v>
      </c>
      <c r="H569" s="41">
        <f>H570</f>
        <v>200750</v>
      </c>
      <c r="I569" s="67">
        <f>I570</f>
        <v>200750</v>
      </c>
      <c r="J569" s="39">
        <f t="shared" si="12"/>
        <v>1</v>
      </c>
    </row>
    <row r="570" spans="1:10" ht="41.25" customHeight="1">
      <c r="A570" s="43" t="s">
        <v>0</v>
      </c>
      <c r="B570" s="141" t="s">
        <v>0</v>
      </c>
      <c r="C570" s="141"/>
      <c r="D570" s="44" t="s">
        <v>217</v>
      </c>
      <c r="E570" s="142" t="s">
        <v>218</v>
      </c>
      <c r="F570" s="142"/>
      <c r="G570" s="45">
        <v>200750</v>
      </c>
      <c r="H570" s="46">
        <v>200750</v>
      </c>
      <c r="I570" s="52">
        <v>200750</v>
      </c>
      <c r="J570" s="48">
        <f t="shared" si="12"/>
        <v>1</v>
      </c>
    </row>
    <row r="571" spans="1:10" ht="12" customHeight="1" hidden="1">
      <c r="A571" s="21" t="s">
        <v>0</v>
      </c>
      <c r="B571" s="149" t="s">
        <v>323</v>
      </c>
      <c r="C571" s="149"/>
      <c r="D571" s="49" t="s">
        <v>0</v>
      </c>
      <c r="E571" s="142" t="s">
        <v>39</v>
      </c>
      <c r="F571" s="142"/>
      <c r="G571" s="45">
        <f>G572</f>
        <v>0</v>
      </c>
      <c r="H571" s="45">
        <f>H572</f>
        <v>0</v>
      </c>
      <c r="I571" s="61">
        <f>I572</f>
        <v>0</v>
      </c>
      <c r="J571" s="48" t="s">
        <v>339</v>
      </c>
    </row>
    <row r="572" spans="1:10" ht="12" customHeight="1" hidden="1">
      <c r="A572" s="43" t="s">
        <v>0</v>
      </c>
      <c r="B572" s="141" t="s">
        <v>0</v>
      </c>
      <c r="C572" s="141"/>
      <c r="D572" s="44" t="s">
        <v>30</v>
      </c>
      <c r="E572" s="142" t="s">
        <v>31</v>
      </c>
      <c r="F572" s="142"/>
      <c r="G572" s="45">
        <v>0</v>
      </c>
      <c r="H572" s="46">
        <v>0</v>
      </c>
      <c r="I572" s="52">
        <v>0</v>
      </c>
      <c r="J572" s="48" t="s">
        <v>339</v>
      </c>
    </row>
    <row r="573" spans="1:10" ht="13.5" customHeight="1">
      <c r="A573" s="14"/>
      <c r="B573" s="14"/>
      <c r="C573" s="14"/>
      <c r="D573" s="14"/>
      <c r="E573" s="14"/>
      <c r="F573" s="14"/>
      <c r="G573" s="15"/>
      <c r="H573" s="14"/>
      <c r="I573" s="77"/>
      <c r="J573" s="78"/>
    </row>
    <row r="574" spans="1:10" ht="13.5" customHeight="1">
      <c r="A574" s="146" t="s">
        <v>324</v>
      </c>
      <c r="B574" s="146"/>
      <c r="C574" s="146"/>
      <c r="D574" s="146"/>
      <c r="E574" s="146"/>
      <c r="F574" s="146"/>
      <c r="G574" s="79">
        <f>G562+G548+G487+G439+G405+G355+G336+G222+G217+G213+G179+G175+G166+G85+G76+G53+G35+G31+G6</f>
        <v>101724801.66999999</v>
      </c>
      <c r="H574" s="79">
        <f>H562+H548+H487+H439+H405+H355+H336+H222+H217+H213+H179+H175+H166+H85+H76+H53+H35+H31+H6</f>
        <v>105365147.66999999</v>
      </c>
      <c r="I574" s="80">
        <f>I562+I548+I487+I439+I405+I355+I336+I222+I217+I213+I179+I175+I166+I85+I76+I53+I35+I31+I6</f>
        <v>92271154.06</v>
      </c>
      <c r="J574" s="81">
        <f>I574/H574</f>
        <v>0.8757274687166015</v>
      </c>
    </row>
  </sheetData>
  <sheetProtection/>
  <mergeCells count="1123">
    <mergeCell ref="B181:C181"/>
    <mergeCell ref="B10:C10"/>
    <mergeCell ref="E10:F10"/>
    <mergeCell ref="B11:C11"/>
    <mergeCell ref="E11:F11"/>
    <mergeCell ref="B12:C12"/>
    <mergeCell ref="E12:F12"/>
    <mergeCell ref="B19:C19"/>
    <mergeCell ref="E19:F19"/>
    <mergeCell ref="B20:C20"/>
    <mergeCell ref="B7:C7"/>
    <mergeCell ref="E7:F7"/>
    <mergeCell ref="B8:C8"/>
    <mergeCell ref="E8:F8"/>
    <mergeCell ref="B9:C9"/>
    <mergeCell ref="E9:F9"/>
    <mergeCell ref="B5:C5"/>
    <mergeCell ref="E5:F5"/>
    <mergeCell ref="B6:C6"/>
    <mergeCell ref="E6:F6"/>
    <mergeCell ref="A1:J1"/>
    <mergeCell ref="H2:J2"/>
    <mergeCell ref="E4:H4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29:C29"/>
    <mergeCell ref="E29:F29"/>
    <mergeCell ref="B30:C30"/>
    <mergeCell ref="E30:F30"/>
    <mergeCell ref="B31:C31"/>
    <mergeCell ref="E31:F31"/>
    <mergeCell ref="B25:C25"/>
    <mergeCell ref="E25:F25"/>
    <mergeCell ref="B26:C26"/>
    <mergeCell ref="E26:F26"/>
    <mergeCell ref="B28:C28"/>
    <mergeCell ref="E28:F28"/>
    <mergeCell ref="E27:F27"/>
    <mergeCell ref="B22:C22"/>
    <mergeCell ref="E22:F22"/>
    <mergeCell ref="B23:C23"/>
    <mergeCell ref="E23:F23"/>
    <mergeCell ref="B24:C24"/>
    <mergeCell ref="E24:F24"/>
    <mergeCell ref="B38:C38"/>
    <mergeCell ref="E38:F38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55:C55"/>
    <mergeCell ref="E55:F55"/>
    <mergeCell ref="B56:C56"/>
    <mergeCell ref="E56:F56"/>
    <mergeCell ref="B57:C57"/>
    <mergeCell ref="E57:F57"/>
    <mergeCell ref="B53:C53"/>
    <mergeCell ref="E53:F53"/>
    <mergeCell ref="B54:C54"/>
    <mergeCell ref="E54:F54"/>
    <mergeCell ref="B50:C50"/>
    <mergeCell ref="E50:F50"/>
    <mergeCell ref="B51:C51"/>
    <mergeCell ref="E51:F51"/>
    <mergeCell ref="B52:C52"/>
    <mergeCell ref="E52:F52"/>
    <mergeCell ref="B64:C64"/>
    <mergeCell ref="E64:F64"/>
    <mergeCell ref="B65:C65"/>
    <mergeCell ref="E65:F65"/>
    <mergeCell ref="B66:C66"/>
    <mergeCell ref="E66:F66"/>
    <mergeCell ref="B61:C61"/>
    <mergeCell ref="E61:F61"/>
    <mergeCell ref="B62:C62"/>
    <mergeCell ref="E62:F62"/>
    <mergeCell ref="B63:C63"/>
    <mergeCell ref="E63:F63"/>
    <mergeCell ref="B58:C58"/>
    <mergeCell ref="E58:F58"/>
    <mergeCell ref="B59:C59"/>
    <mergeCell ref="E59:F59"/>
    <mergeCell ref="B60:C60"/>
    <mergeCell ref="E60:F60"/>
    <mergeCell ref="B73:C73"/>
    <mergeCell ref="E73:F73"/>
    <mergeCell ref="B74:C74"/>
    <mergeCell ref="E74:F74"/>
    <mergeCell ref="B75:C75"/>
    <mergeCell ref="E75:F75"/>
    <mergeCell ref="B70:C70"/>
    <mergeCell ref="E70:F70"/>
    <mergeCell ref="B71:C71"/>
    <mergeCell ref="E71:F71"/>
    <mergeCell ref="B72:C72"/>
    <mergeCell ref="E72:F72"/>
    <mergeCell ref="B67:C67"/>
    <mergeCell ref="E67:F67"/>
    <mergeCell ref="B68:C68"/>
    <mergeCell ref="E68:F68"/>
    <mergeCell ref="B69:C69"/>
    <mergeCell ref="E69:F69"/>
    <mergeCell ref="B82:C82"/>
    <mergeCell ref="E82:F82"/>
    <mergeCell ref="B83:C83"/>
    <mergeCell ref="E83:F83"/>
    <mergeCell ref="B84:C84"/>
    <mergeCell ref="E84:F84"/>
    <mergeCell ref="B79:C79"/>
    <mergeCell ref="E79:F79"/>
    <mergeCell ref="B80:C80"/>
    <mergeCell ref="E80:F80"/>
    <mergeCell ref="B81:C81"/>
    <mergeCell ref="E81:F81"/>
    <mergeCell ref="B76:C76"/>
    <mergeCell ref="E76:F76"/>
    <mergeCell ref="B77:C77"/>
    <mergeCell ref="E77:F77"/>
    <mergeCell ref="B78:C78"/>
    <mergeCell ref="E78:F78"/>
    <mergeCell ref="B91:C91"/>
    <mergeCell ref="E91:F91"/>
    <mergeCell ref="B92:C92"/>
    <mergeCell ref="E92:F92"/>
    <mergeCell ref="B93:C93"/>
    <mergeCell ref="E93:F93"/>
    <mergeCell ref="B88:C88"/>
    <mergeCell ref="E88:F88"/>
    <mergeCell ref="B89:C89"/>
    <mergeCell ref="E89:F89"/>
    <mergeCell ref="B90:C90"/>
    <mergeCell ref="E90:F90"/>
    <mergeCell ref="B85:C85"/>
    <mergeCell ref="E85:F85"/>
    <mergeCell ref="B86:C86"/>
    <mergeCell ref="E86:F86"/>
    <mergeCell ref="B87:C87"/>
    <mergeCell ref="E87:F87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B94:C94"/>
    <mergeCell ref="E94:F94"/>
    <mergeCell ref="B95:C95"/>
    <mergeCell ref="E95:F95"/>
    <mergeCell ref="B96:C96"/>
    <mergeCell ref="E96:F96"/>
    <mergeCell ref="B108:C108"/>
    <mergeCell ref="E108:F108"/>
    <mergeCell ref="B109:C109"/>
    <mergeCell ref="E109:F109"/>
    <mergeCell ref="B110:C110"/>
    <mergeCell ref="E110:F110"/>
    <mergeCell ref="B105:C105"/>
    <mergeCell ref="E105:F105"/>
    <mergeCell ref="B106:C106"/>
    <mergeCell ref="E106:F106"/>
    <mergeCell ref="B107:C107"/>
    <mergeCell ref="E107:F107"/>
    <mergeCell ref="B102:C102"/>
    <mergeCell ref="E102:F102"/>
    <mergeCell ref="B103:C103"/>
    <mergeCell ref="E103:F103"/>
    <mergeCell ref="B104:C104"/>
    <mergeCell ref="E104:F104"/>
    <mergeCell ref="B117:C117"/>
    <mergeCell ref="E117:F117"/>
    <mergeCell ref="B118:C118"/>
    <mergeCell ref="E118:F118"/>
    <mergeCell ref="B119:C119"/>
    <mergeCell ref="E119:F119"/>
    <mergeCell ref="B114:C114"/>
    <mergeCell ref="E114:F114"/>
    <mergeCell ref="B115:C115"/>
    <mergeCell ref="E115:F115"/>
    <mergeCell ref="B116:C116"/>
    <mergeCell ref="E116:F116"/>
    <mergeCell ref="B111:C111"/>
    <mergeCell ref="E111:F111"/>
    <mergeCell ref="B112:C112"/>
    <mergeCell ref="E112:F112"/>
    <mergeCell ref="B113:C113"/>
    <mergeCell ref="E113:F113"/>
    <mergeCell ref="B129:C129"/>
    <mergeCell ref="E129:F129"/>
    <mergeCell ref="B130:C130"/>
    <mergeCell ref="E130:F130"/>
    <mergeCell ref="B131:C131"/>
    <mergeCell ref="E131:F131"/>
    <mergeCell ref="B126:C126"/>
    <mergeCell ref="E126:F126"/>
    <mergeCell ref="B127:C127"/>
    <mergeCell ref="E127:F127"/>
    <mergeCell ref="B128:C128"/>
    <mergeCell ref="E128:F128"/>
    <mergeCell ref="B120:C120"/>
    <mergeCell ref="E120:F120"/>
    <mergeCell ref="B124:C124"/>
    <mergeCell ref="E124:F124"/>
    <mergeCell ref="B125:C125"/>
    <mergeCell ref="E125:F125"/>
    <mergeCell ref="B121:C121"/>
    <mergeCell ref="E121:F121"/>
    <mergeCell ref="E122:F122"/>
    <mergeCell ref="E123:F123"/>
    <mergeCell ref="B138:C138"/>
    <mergeCell ref="E138:F138"/>
    <mergeCell ref="B139:C139"/>
    <mergeCell ref="E139:F139"/>
    <mergeCell ref="B140:C140"/>
    <mergeCell ref="E140:F140"/>
    <mergeCell ref="B135:C135"/>
    <mergeCell ref="E135:F135"/>
    <mergeCell ref="B136:C136"/>
    <mergeCell ref="E136:F136"/>
    <mergeCell ref="B137:C137"/>
    <mergeCell ref="E137:F137"/>
    <mergeCell ref="B132:C132"/>
    <mergeCell ref="E132:F132"/>
    <mergeCell ref="B133:C133"/>
    <mergeCell ref="E133:F133"/>
    <mergeCell ref="B134:C134"/>
    <mergeCell ref="E134:F134"/>
    <mergeCell ref="B147:C147"/>
    <mergeCell ref="E147:F147"/>
    <mergeCell ref="B148:C148"/>
    <mergeCell ref="E148:F148"/>
    <mergeCell ref="B149:C149"/>
    <mergeCell ref="E149:F149"/>
    <mergeCell ref="B144:C144"/>
    <mergeCell ref="E144:F144"/>
    <mergeCell ref="B145:C145"/>
    <mergeCell ref="E145:F145"/>
    <mergeCell ref="B146:C146"/>
    <mergeCell ref="E146:F146"/>
    <mergeCell ref="B141:C141"/>
    <mergeCell ref="E141:F141"/>
    <mergeCell ref="B142:C142"/>
    <mergeCell ref="E142:F142"/>
    <mergeCell ref="B143:C143"/>
    <mergeCell ref="E143:F143"/>
    <mergeCell ref="B156:C156"/>
    <mergeCell ref="E156:F156"/>
    <mergeCell ref="B157:C157"/>
    <mergeCell ref="E157:F157"/>
    <mergeCell ref="B153:C153"/>
    <mergeCell ref="E153:F153"/>
    <mergeCell ref="B154:C154"/>
    <mergeCell ref="E154:F154"/>
    <mergeCell ref="B155:C155"/>
    <mergeCell ref="E155:F155"/>
    <mergeCell ref="B150:C150"/>
    <mergeCell ref="E150:F150"/>
    <mergeCell ref="B151:C151"/>
    <mergeCell ref="E151:F151"/>
    <mergeCell ref="B152:C152"/>
    <mergeCell ref="E152:F152"/>
    <mergeCell ref="B164:C164"/>
    <mergeCell ref="E164:F164"/>
    <mergeCell ref="B165:C165"/>
    <mergeCell ref="E165:F165"/>
    <mergeCell ref="B166:C166"/>
    <mergeCell ref="E166:F166"/>
    <mergeCell ref="B161:C161"/>
    <mergeCell ref="E161:F161"/>
    <mergeCell ref="B162:C162"/>
    <mergeCell ref="E162:F162"/>
    <mergeCell ref="B163:C163"/>
    <mergeCell ref="E163:F163"/>
    <mergeCell ref="B173:C173"/>
    <mergeCell ref="E173:F173"/>
    <mergeCell ref="B174:C174"/>
    <mergeCell ref="E174:F174"/>
    <mergeCell ref="B158:C158"/>
    <mergeCell ref="E158:F158"/>
    <mergeCell ref="B159:C159"/>
    <mergeCell ref="E159:F159"/>
    <mergeCell ref="B160:C160"/>
    <mergeCell ref="E160:F160"/>
    <mergeCell ref="B170:C170"/>
    <mergeCell ref="E170:F170"/>
    <mergeCell ref="B171:C171"/>
    <mergeCell ref="E171:F171"/>
    <mergeCell ref="B172:C172"/>
    <mergeCell ref="E172:F172"/>
    <mergeCell ref="B167:C167"/>
    <mergeCell ref="E167:F167"/>
    <mergeCell ref="B168:C168"/>
    <mergeCell ref="E168:F168"/>
    <mergeCell ref="B169:C169"/>
    <mergeCell ref="E169:F169"/>
    <mergeCell ref="B182:C182"/>
    <mergeCell ref="E182:F182"/>
    <mergeCell ref="B185:C185"/>
    <mergeCell ref="E185:F185"/>
    <mergeCell ref="B187:C187"/>
    <mergeCell ref="E187:F187"/>
    <mergeCell ref="B183:C183"/>
    <mergeCell ref="E183:F183"/>
    <mergeCell ref="E184:F184"/>
    <mergeCell ref="B184:C184"/>
    <mergeCell ref="B178:C178"/>
    <mergeCell ref="E178:F178"/>
    <mergeCell ref="B179:C179"/>
    <mergeCell ref="E179:F179"/>
    <mergeCell ref="B180:C180"/>
    <mergeCell ref="E180:F180"/>
    <mergeCell ref="B175:C175"/>
    <mergeCell ref="E175:F175"/>
    <mergeCell ref="B176:C176"/>
    <mergeCell ref="E176:F176"/>
    <mergeCell ref="B177:C177"/>
    <mergeCell ref="E177:F177"/>
    <mergeCell ref="B194:C194"/>
    <mergeCell ref="E194:F194"/>
    <mergeCell ref="B195:C195"/>
    <mergeCell ref="E195:F195"/>
    <mergeCell ref="B196:C196"/>
    <mergeCell ref="E196:F196"/>
    <mergeCell ref="B191:C191"/>
    <mergeCell ref="E191:F191"/>
    <mergeCell ref="B192:C192"/>
    <mergeCell ref="E192:F192"/>
    <mergeCell ref="B193:C193"/>
    <mergeCell ref="E193:F193"/>
    <mergeCell ref="B188:C188"/>
    <mergeCell ref="E188:F188"/>
    <mergeCell ref="B189:C189"/>
    <mergeCell ref="E189:F189"/>
    <mergeCell ref="B190:C190"/>
    <mergeCell ref="E190:F190"/>
    <mergeCell ref="B203:C203"/>
    <mergeCell ref="E203:F203"/>
    <mergeCell ref="B204:C204"/>
    <mergeCell ref="E204:F204"/>
    <mergeCell ref="B205:C205"/>
    <mergeCell ref="E205:F205"/>
    <mergeCell ref="B200:C200"/>
    <mergeCell ref="E200:F200"/>
    <mergeCell ref="B201:C201"/>
    <mergeCell ref="E201:F201"/>
    <mergeCell ref="B202:C202"/>
    <mergeCell ref="E202:F202"/>
    <mergeCell ref="B197:C197"/>
    <mergeCell ref="E197:F197"/>
    <mergeCell ref="B198:C198"/>
    <mergeCell ref="E198:F198"/>
    <mergeCell ref="B199:C199"/>
    <mergeCell ref="E199:F199"/>
    <mergeCell ref="B211:C211"/>
    <mergeCell ref="E211:F211"/>
    <mergeCell ref="B212:C212"/>
    <mergeCell ref="E212:F212"/>
    <mergeCell ref="B213:C213"/>
    <mergeCell ref="E213:F213"/>
    <mergeCell ref="B208:C208"/>
    <mergeCell ref="E208:F208"/>
    <mergeCell ref="B209:C209"/>
    <mergeCell ref="E209:F209"/>
    <mergeCell ref="B210:C210"/>
    <mergeCell ref="E210:F210"/>
    <mergeCell ref="B206:C206"/>
    <mergeCell ref="E206:F206"/>
    <mergeCell ref="B207:C207"/>
    <mergeCell ref="E207:F207"/>
    <mergeCell ref="B221:C221"/>
    <mergeCell ref="E221:F221"/>
    <mergeCell ref="B214:C214"/>
    <mergeCell ref="E214:F214"/>
    <mergeCell ref="B216:C216"/>
    <mergeCell ref="E216:F216"/>
    <mergeCell ref="B222:C222"/>
    <mergeCell ref="E222:F222"/>
    <mergeCell ref="B223:C223"/>
    <mergeCell ref="E223:F223"/>
    <mergeCell ref="B218:C218"/>
    <mergeCell ref="E218:F218"/>
    <mergeCell ref="B219:C219"/>
    <mergeCell ref="E219:F219"/>
    <mergeCell ref="B220:C220"/>
    <mergeCell ref="E220:F220"/>
    <mergeCell ref="B217:C217"/>
    <mergeCell ref="E217:F217"/>
    <mergeCell ref="B231:C231"/>
    <mergeCell ref="E231:F231"/>
    <mergeCell ref="B232:C232"/>
    <mergeCell ref="E232:F232"/>
    <mergeCell ref="B224:C224"/>
    <mergeCell ref="E224:F224"/>
    <mergeCell ref="B225:C225"/>
    <mergeCell ref="E225:F225"/>
    <mergeCell ref="B233:C233"/>
    <mergeCell ref="E233:F233"/>
    <mergeCell ref="B227:C227"/>
    <mergeCell ref="E227:F227"/>
    <mergeCell ref="B228:C228"/>
    <mergeCell ref="E228:F228"/>
    <mergeCell ref="B230:C230"/>
    <mergeCell ref="E230:F230"/>
    <mergeCell ref="B226:C226"/>
    <mergeCell ref="E226:F226"/>
    <mergeCell ref="B240:C240"/>
    <mergeCell ref="E240:F240"/>
    <mergeCell ref="B241:C241"/>
    <mergeCell ref="E241:F241"/>
    <mergeCell ref="B234:C234"/>
    <mergeCell ref="E234:F234"/>
    <mergeCell ref="B235:C235"/>
    <mergeCell ref="E235:F235"/>
    <mergeCell ref="B242:C242"/>
    <mergeCell ref="E242:F242"/>
    <mergeCell ref="B237:C237"/>
    <mergeCell ref="E237:F237"/>
    <mergeCell ref="B238:C238"/>
    <mergeCell ref="E238:F238"/>
    <mergeCell ref="B239:C239"/>
    <mergeCell ref="E239:F239"/>
    <mergeCell ref="B236:C236"/>
    <mergeCell ref="E236:F236"/>
    <mergeCell ref="B249:C249"/>
    <mergeCell ref="E249:F249"/>
    <mergeCell ref="B250:C250"/>
    <mergeCell ref="E250:F250"/>
    <mergeCell ref="B243:C243"/>
    <mergeCell ref="E243:F243"/>
    <mergeCell ref="B244:C244"/>
    <mergeCell ref="E244:F244"/>
    <mergeCell ref="B251:C251"/>
    <mergeCell ref="E251:F251"/>
    <mergeCell ref="B246:C246"/>
    <mergeCell ref="E246:F246"/>
    <mergeCell ref="B247:C247"/>
    <mergeCell ref="E247:F247"/>
    <mergeCell ref="B248:C248"/>
    <mergeCell ref="E248:F248"/>
    <mergeCell ref="B245:C245"/>
    <mergeCell ref="E245:F245"/>
    <mergeCell ref="B257:C257"/>
    <mergeCell ref="E257:F257"/>
    <mergeCell ref="B258:C258"/>
    <mergeCell ref="E258:F258"/>
    <mergeCell ref="B252:C252"/>
    <mergeCell ref="E252:F252"/>
    <mergeCell ref="B253:C253"/>
    <mergeCell ref="E253:F253"/>
    <mergeCell ref="B259:C259"/>
    <mergeCell ref="E259:F259"/>
    <mergeCell ref="B255:C255"/>
    <mergeCell ref="E255:F255"/>
    <mergeCell ref="B256:C256"/>
    <mergeCell ref="E256:F256"/>
    <mergeCell ref="B254:C254"/>
    <mergeCell ref="E254:F254"/>
    <mergeCell ref="B266:C266"/>
    <mergeCell ref="E266:F266"/>
    <mergeCell ref="B267:C267"/>
    <mergeCell ref="E267:F267"/>
    <mergeCell ref="B260:C260"/>
    <mergeCell ref="E260:F260"/>
    <mergeCell ref="B261:C261"/>
    <mergeCell ref="E261:F261"/>
    <mergeCell ref="B268:C268"/>
    <mergeCell ref="E268:F268"/>
    <mergeCell ref="B263:C263"/>
    <mergeCell ref="E263:F263"/>
    <mergeCell ref="B264:C264"/>
    <mergeCell ref="E264:F264"/>
    <mergeCell ref="B265:C265"/>
    <mergeCell ref="E265:F265"/>
    <mergeCell ref="B262:C262"/>
    <mergeCell ref="E262:F262"/>
    <mergeCell ref="B277:C277"/>
    <mergeCell ref="E277:F277"/>
    <mergeCell ref="B278:C278"/>
    <mergeCell ref="E278:F278"/>
    <mergeCell ref="B269:C269"/>
    <mergeCell ref="E269:F269"/>
    <mergeCell ref="B271:C271"/>
    <mergeCell ref="E271:F271"/>
    <mergeCell ref="B279:C279"/>
    <mergeCell ref="E279:F279"/>
    <mergeCell ref="B274:C274"/>
    <mergeCell ref="E274:F274"/>
    <mergeCell ref="B275:C275"/>
    <mergeCell ref="E275:F275"/>
    <mergeCell ref="B276:C276"/>
    <mergeCell ref="E276:F276"/>
    <mergeCell ref="B272:C272"/>
    <mergeCell ref="E272:F272"/>
    <mergeCell ref="B286:C286"/>
    <mergeCell ref="E286:F286"/>
    <mergeCell ref="B287:C287"/>
    <mergeCell ref="E287:F287"/>
    <mergeCell ref="B280:C280"/>
    <mergeCell ref="E280:F280"/>
    <mergeCell ref="B281:C281"/>
    <mergeCell ref="E281:F281"/>
    <mergeCell ref="B288:C288"/>
    <mergeCell ref="E288:F288"/>
    <mergeCell ref="B283:C283"/>
    <mergeCell ref="E283:F283"/>
    <mergeCell ref="B284:C284"/>
    <mergeCell ref="E284:F284"/>
    <mergeCell ref="B285:C285"/>
    <mergeCell ref="E285:F285"/>
    <mergeCell ref="B282:C282"/>
    <mergeCell ref="E282:F282"/>
    <mergeCell ref="B295:C295"/>
    <mergeCell ref="E295:F295"/>
    <mergeCell ref="B296:C296"/>
    <mergeCell ref="E296:F296"/>
    <mergeCell ref="B289:C289"/>
    <mergeCell ref="E289:F289"/>
    <mergeCell ref="B290:C290"/>
    <mergeCell ref="E290:F290"/>
    <mergeCell ref="B297:C297"/>
    <mergeCell ref="E297:F297"/>
    <mergeCell ref="B292:C292"/>
    <mergeCell ref="E292:F292"/>
    <mergeCell ref="B293:C293"/>
    <mergeCell ref="E293:F293"/>
    <mergeCell ref="B294:C294"/>
    <mergeCell ref="E294:F294"/>
    <mergeCell ref="B291:C291"/>
    <mergeCell ref="E291:F291"/>
    <mergeCell ref="B303:C303"/>
    <mergeCell ref="E303:F303"/>
    <mergeCell ref="B304:C304"/>
    <mergeCell ref="E304:F304"/>
    <mergeCell ref="B298:C298"/>
    <mergeCell ref="E298:F298"/>
    <mergeCell ref="B299:C299"/>
    <mergeCell ref="E299:F299"/>
    <mergeCell ref="B305:C305"/>
    <mergeCell ref="E305:F305"/>
    <mergeCell ref="B301:C301"/>
    <mergeCell ref="E301:F301"/>
    <mergeCell ref="B302:C302"/>
    <mergeCell ref="E302:F302"/>
    <mergeCell ref="B300:C300"/>
    <mergeCell ref="E300:F300"/>
    <mergeCell ref="B312:C312"/>
    <mergeCell ref="E312:F312"/>
    <mergeCell ref="B313:C313"/>
    <mergeCell ref="E313:F313"/>
    <mergeCell ref="B306:C306"/>
    <mergeCell ref="E306:F306"/>
    <mergeCell ref="B307:C307"/>
    <mergeCell ref="E307:F307"/>
    <mergeCell ref="B314:C314"/>
    <mergeCell ref="E314:F314"/>
    <mergeCell ref="B309:C309"/>
    <mergeCell ref="E309:F309"/>
    <mergeCell ref="B310:C310"/>
    <mergeCell ref="E310:F310"/>
    <mergeCell ref="B311:C311"/>
    <mergeCell ref="E311:F311"/>
    <mergeCell ref="B308:C308"/>
    <mergeCell ref="E308:F308"/>
    <mergeCell ref="B321:C321"/>
    <mergeCell ref="E321:F321"/>
    <mergeCell ref="B322:C322"/>
    <mergeCell ref="E322:F322"/>
    <mergeCell ref="B315:C315"/>
    <mergeCell ref="E315:F315"/>
    <mergeCell ref="B316:C316"/>
    <mergeCell ref="E316:F316"/>
    <mergeCell ref="B323:C323"/>
    <mergeCell ref="E323:F323"/>
    <mergeCell ref="B318:C318"/>
    <mergeCell ref="E318:F318"/>
    <mergeCell ref="B319:C319"/>
    <mergeCell ref="E319:F319"/>
    <mergeCell ref="B320:C320"/>
    <mergeCell ref="E320:F320"/>
    <mergeCell ref="B317:C317"/>
    <mergeCell ref="E317:F317"/>
    <mergeCell ref="B331:C331"/>
    <mergeCell ref="E331:F331"/>
    <mergeCell ref="B332:C332"/>
    <mergeCell ref="E332:F332"/>
    <mergeCell ref="B324:C324"/>
    <mergeCell ref="E324:F324"/>
    <mergeCell ref="B325:C325"/>
    <mergeCell ref="E325:F325"/>
    <mergeCell ref="B333:C333"/>
    <mergeCell ref="E333:F333"/>
    <mergeCell ref="B327:C327"/>
    <mergeCell ref="E327:F327"/>
    <mergeCell ref="B328:C328"/>
    <mergeCell ref="E328:F328"/>
    <mergeCell ref="B330:C330"/>
    <mergeCell ref="E330:F330"/>
    <mergeCell ref="B326:C326"/>
    <mergeCell ref="E326:F326"/>
    <mergeCell ref="B340:C340"/>
    <mergeCell ref="E340:F340"/>
    <mergeCell ref="B341:C341"/>
    <mergeCell ref="E341:F341"/>
    <mergeCell ref="B334:C334"/>
    <mergeCell ref="E334:F334"/>
    <mergeCell ref="B335:C335"/>
    <mergeCell ref="E335:F335"/>
    <mergeCell ref="B342:C342"/>
    <mergeCell ref="E342:F342"/>
    <mergeCell ref="B337:C337"/>
    <mergeCell ref="E337:F337"/>
    <mergeCell ref="B338:C338"/>
    <mergeCell ref="E338:F338"/>
    <mergeCell ref="B339:C339"/>
    <mergeCell ref="E339:F339"/>
    <mergeCell ref="B336:C336"/>
    <mergeCell ref="E336:F336"/>
    <mergeCell ref="B350:C350"/>
    <mergeCell ref="E350:F350"/>
    <mergeCell ref="B351:C351"/>
    <mergeCell ref="E351:F351"/>
    <mergeCell ref="B344:C344"/>
    <mergeCell ref="E344:F344"/>
    <mergeCell ref="B345:C345"/>
    <mergeCell ref="E345:F345"/>
    <mergeCell ref="B347:C347"/>
    <mergeCell ref="E347:F347"/>
    <mergeCell ref="B348:C348"/>
    <mergeCell ref="E348:F348"/>
    <mergeCell ref="B349:C349"/>
    <mergeCell ref="E349:F349"/>
    <mergeCell ref="B346:C346"/>
    <mergeCell ref="E346:F346"/>
    <mergeCell ref="B358:C358"/>
    <mergeCell ref="E358:F358"/>
    <mergeCell ref="B359:C359"/>
    <mergeCell ref="E359:F359"/>
    <mergeCell ref="B352:C352"/>
    <mergeCell ref="E352:F352"/>
    <mergeCell ref="B353:C353"/>
    <mergeCell ref="E353:F353"/>
    <mergeCell ref="B360:C360"/>
    <mergeCell ref="E360:F360"/>
    <mergeCell ref="B355:C355"/>
    <mergeCell ref="E355:F355"/>
    <mergeCell ref="B356:C356"/>
    <mergeCell ref="E356:F356"/>
    <mergeCell ref="B357:C357"/>
    <mergeCell ref="E357:F357"/>
    <mergeCell ref="B354:C354"/>
    <mergeCell ref="E354:F354"/>
    <mergeCell ref="B368:C368"/>
    <mergeCell ref="E368:F368"/>
    <mergeCell ref="B369:C369"/>
    <mergeCell ref="E369:F369"/>
    <mergeCell ref="B361:C361"/>
    <mergeCell ref="E361:F361"/>
    <mergeCell ref="B363:C363"/>
    <mergeCell ref="E363:F363"/>
    <mergeCell ref="B370:C370"/>
    <mergeCell ref="E370:F370"/>
    <mergeCell ref="B365:C365"/>
    <mergeCell ref="E365:F365"/>
    <mergeCell ref="B366:C366"/>
    <mergeCell ref="E366:F366"/>
    <mergeCell ref="B367:C367"/>
    <mergeCell ref="E367:F367"/>
    <mergeCell ref="B364:C364"/>
    <mergeCell ref="E364:F364"/>
    <mergeCell ref="B377:C377"/>
    <mergeCell ref="E377:F377"/>
    <mergeCell ref="B378:C378"/>
    <mergeCell ref="E378:F378"/>
    <mergeCell ref="B371:C371"/>
    <mergeCell ref="E371:F371"/>
    <mergeCell ref="B372:C372"/>
    <mergeCell ref="E372:F372"/>
    <mergeCell ref="B379:C379"/>
    <mergeCell ref="E379:F379"/>
    <mergeCell ref="B374:C374"/>
    <mergeCell ref="E374:F374"/>
    <mergeCell ref="B375:C375"/>
    <mergeCell ref="E375:F375"/>
    <mergeCell ref="B376:C376"/>
    <mergeCell ref="E376:F376"/>
    <mergeCell ref="B373:C373"/>
    <mergeCell ref="E373:F373"/>
    <mergeCell ref="B386:C386"/>
    <mergeCell ref="E386:F386"/>
    <mergeCell ref="B387:C387"/>
    <mergeCell ref="E387:F387"/>
    <mergeCell ref="B380:C380"/>
    <mergeCell ref="E380:F380"/>
    <mergeCell ref="B381:C381"/>
    <mergeCell ref="E381:F381"/>
    <mergeCell ref="B388:C388"/>
    <mergeCell ref="E388:F388"/>
    <mergeCell ref="B383:C383"/>
    <mergeCell ref="E383:F383"/>
    <mergeCell ref="B384:C384"/>
    <mergeCell ref="E384:F384"/>
    <mergeCell ref="B385:C385"/>
    <mergeCell ref="E385:F385"/>
    <mergeCell ref="B382:C382"/>
    <mergeCell ref="E382:F382"/>
    <mergeCell ref="B395:C395"/>
    <mergeCell ref="E395:F395"/>
    <mergeCell ref="B396:C396"/>
    <mergeCell ref="E396:F396"/>
    <mergeCell ref="B389:C389"/>
    <mergeCell ref="E389:F389"/>
    <mergeCell ref="B390:C390"/>
    <mergeCell ref="E390:F390"/>
    <mergeCell ref="B397:C397"/>
    <mergeCell ref="E397:F397"/>
    <mergeCell ref="B392:C392"/>
    <mergeCell ref="E392:F392"/>
    <mergeCell ref="B393:C393"/>
    <mergeCell ref="E393:F393"/>
    <mergeCell ref="B394:C394"/>
    <mergeCell ref="E394:F394"/>
    <mergeCell ref="B391:C391"/>
    <mergeCell ref="E391:F391"/>
    <mergeCell ref="B404:C404"/>
    <mergeCell ref="E404:F404"/>
    <mergeCell ref="B405:C405"/>
    <mergeCell ref="E405:F405"/>
    <mergeCell ref="B399:C399"/>
    <mergeCell ref="E399:F399"/>
    <mergeCell ref="B400:C400"/>
    <mergeCell ref="E400:F400"/>
    <mergeCell ref="B406:C406"/>
    <mergeCell ref="E406:F406"/>
    <mergeCell ref="B402:C402"/>
    <mergeCell ref="E402:F402"/>
    <mergeCell ref="B403:C403"/>
    <mergeCell ref="E403:F403"/>
    <mergeCell ref="B401:C401"/>
    <mergeCell ref="E401:F401"/>
    <mergeCell ref="B413:C413"/>
    <mergeCell ref="E413:F413"/>
    <mergeCell ref="B414:C414"/>
    <mergeCell ref="E414:F414"/>
    <mergeCell ref="B407:C407"/>
    <mergeCell ref="E407:F407"/>
    <mergeCell ref="B408:C408"/>
    <mergeCell ref="E408:F408"/>
    <mergeCell ref="B415:C415"/>
    <mergeCell ref="E415:F415"/>
    <mergeCell ref="B410:C410"/>
    <mergeCell ref="E410:F410"/>
    <mergeCell ref="B411:C411"/>
    <mergeCell ref="E411:F411"/>
    <mergeCell ref="B412:C412"/>
    <mergeCell ref="E412:F412"/>
    <mergeCell ref="B409:C409"/>
    <mergeCell ref="E409:F409"/>
    <mergeCell ref="B422:C422"/>
    <mergeCell ref="E422:F422"/>
    <mergeCell ref="B423:C423"/>
    <mergeCell ref="E423:F423"/>
    <mergeCell ref="B416:C416"/>
    <mergeCell ref="E416:F416"/>
    <mergeCell ref="B417:C417"/>
    <mergeCell ref="E417:F417"/>
    <mergeCell ref="B424:C424"/>
    <mergeCell ref="E424:F424"/>
    <mergeCell ref="B419:C419"/>
    <mergeCell ref="E419:F419"/>
    <mergeCell ref="B420:C420"/>
    <mergeCell ref="E420:F420"/>
    <mergeCell ref="B421:C421"/>
    <mergeCell ref="E421:F421"/>
    <mergeCell ref="B418:C418"/>
    <mergeCell ref="E418:F418"/>
    <mergeCell ref="B431:C431"/>
    <mergeCell ref="E431:F431"/>
    <mergeCell ref="B432:C432"/>
    <mergeCell ref="E432:F432"/>
    <mergeCell ref="B425:C425"/>
    <mergeCell ref="E425:F425"/>
    <mergeCell ref="B426:C426"/>
    <mergeCell ref="E426:F426"/>
    <mergeCell ref="B433:C433"/>
    <mergeCell ref="E433:F433"/>
    <mergeCell ref="B428:C428"/>
    <mergeCell ref="E428:F428"/>
    <mergeCell ref="B429:C429"/>
    <mergeCell ref="E429:F429"/>
    <mergeCell ref="B430:C430"/>
    <mergeCell ref="E430:F430"/>
    <mergeCell ref="B427:C427"/>
    <mergeCell ref="E427:F427"/>
    <mergeCell ref="B440:C440"/>
    <mergeCell ref="E440:F440"/>
    <mergeCell ref="B441:C441"/>
    <mergeCell ref="E441:F441"/>
    <mergeCell ref="B434:C434"/>
    <mergeCell ref="E434:F434"/>
    <mergeCell ref="B435:C435"/>
    <mergeCell ref="E435:F435"/>
    <mergeCell ref="B442:C442"/>
    <mergeCell ref="E442:F442"/>
    <mergeCell ref="B437:C437"/>
    <mergeCell ref="E437:F437"/>
    <mergeCell ref="B438:C438"/>
    <mergeCell ref="E438:F438"/>
    <mergeCell ref="B439:C439"/>
    <mergeCell ref="E439:F439"/>
    <mergeCell ref="B436:C436"/>
    <mergeCell ref="E436:F436"/>
    <mergeCell ref="B449:C449"/>
    <mergeCell ref="E449:F449"/>
    <mergeCell ref="B450:C450"/>
    <mergeCell ref="E450:F450"/>
    <mergeCell ref="B443:C443"/>
    <mergeCell ref="E443:F443"/>
    <mergeCell ref="B444:C444"/>
    <mergeCell ref="E444:F444"/>
    <mergeCell ref="B446:C446"/>
    <mergeCell ref="E446:F446"/>
    <mergeCell ref="B447:C447"/>
    <mergeCell ref="E447:F447"/>
    <mergeCell ref="B448:C448"/>
    <mergeCell ref="E448:F448"/>
    <mergeCell ref="B445:C445"/>
    <mergeCell ref="E445:F445"/>
    <mergeCell ref="B457:C457"/>
    <mergeCell ref="E457:F457"/>
    <mergeCell ref="B458:C458"/>
    <mergeCell ref="E458:F458"/>
    <mergeCell ref="B452:C452"/>
    <mergeCell ref="E452:F452"/>
    <mergeCell ref="B451:C451"/>
    <mergeCell ref="E451:F451"/>
    <mergeCell ref="B459:C459"/>
    <mergeCell ref="E459:F459"/>
    <mergeCell ref="B454:C454"/>
    <mergeCell ref="E454:F454"/>
    <mergeCell ref="B455:C455"/>
    <mergeCell ref="E455:F455"/>
    <mergeCell ref="B456:C456"/>
    <mergeCell ref="E456:F456"/>
    <mergeCell ref="B453:C453"/>
    <mergeCell ref="E453:F453"/>
    <mergeCell ref="B466:C466"/>
    <mergeCell ref="E466:F466"/>
    <mergeCell ref="B467:C467"/>
    <mergeCell ref="E467:F467"/>
    <mergeCell ref="B460:C460"/>
    <mergeCell ref="E460:F460"/>
    <mergeCell ref="B461:C461"/>
    <mergeCell ref="E461:F461"/>
    <mergeCell ref="B468:C468"/>
    <mergeCell ref="E468:F468"/>
    <mergeCell ref="B463:C463"/>
    <mergeCell ref="E463:F463"/>
    <mergeCell ref="B464:C464"/>
    <mergeCell ref="E464:F464"/>
    <mergeCell ref="B465:C465"/>
    <mergeCell ref="E465:F465"/>
    <mergeCell ref="B462:C462"/>
    <mergeCell ref="E462:F462"/>
    <mergeCell ref="B475:C475"/>
    <mergeCell ref="E475:F475"/>
    <mergeCell ref="B476:C476"/>
    <mergeCell ref="E476:F476"/>
    <mergeCell ref="B469:C469"/>
    <mergeCell ref="E469:F469"/>
    <mergeCell ref="B470:C470"/>
    <mergeCell ref="E470:F470"/>
    <mergeCell ref="B477:C477"/>
    <mergeCell ref="E477:F477"/>
    <mergeCell ref="B472:C472"/>
    <mergeCell ref="E472:F472"/>
    <mergeCell ref="B473:C473"/>
    <mergeCell ref="E473:F473"/>
    <mergeCell ref="B474:C474"/>
    <mergeCell ref="E474:F474"/>
    <mergeCell ref="B487:C487"/>
    <mergeCell ref="E487:F487"/>
    <mergeCell ref="B480:C480"/>
    <mergeCell ref="E480:F480"/>
    <mergeCell ref="B481:C481"/>
    <mergeCell ref="E481:F481"/>
    <mergeCell ref="B482:C482"/>
    <mergeCell ref="E482:F482"/>
    <mergeCell ref="B488:C488"/>
    <mergeCell ref="E488:F488"/>
    <mergeCell ref="B483:C483"/>
    <mergeCell ref="E483:F483"/>
    <mergeCell ref="B484:C484"/>
    <mergeCell ref="E484:F484"/>
    <mergeCell ref="B485:C485"/>
    <mergeCell ref="E485:F485"/>
    <mergeCell ref="B486:C486"/>
    <mergeCell ref="E486:F486"/>
    <mergeCell ref="B495:C495"/>
    <mergeCell ref="E495:F495"/>
    <mergeCell ref="B496:C496"/>
    <mergeCell ref="E496:F496"/>
    <mergeCell ref="B489:C489"/>
    <mergeCell ref="E489:F489"/>
    <mergeCell ref="B490:C490"/>
    <mergeCell ref="E490:F490"/>
    <mergeCell ref="B492:C492"/>
    <mergeCell ref="E492:F492"/>
    <mergeCell ref="B493:C493"/>
    <mergeCell ref="E493:F493"/>
    <mergeCell ref="B494:C494"/>
    <mergeCell ref="E494:F494"/>
    <mergeCell ref="B491:C491"/>
    <mergeCell ref="E491:F491"/>
    <mergeCell ref="B503:C503"/>
    <mergeCell ref="E503:F503"/>
    <mergeCell ref="B504:C504"/>
    <mergeCell ref="E504:F504"/>
    <mergeCell ref="B498:C498"/>
    <mergeCell ref="E498:F498"/>
    <mergeCell ref="B499:C499"/>
    <mergeCell ref="E499:F499"/>
    <mergeCell ref="B497:C497"/>
    <mergeCell ref="E497:F497"/>
    <mergeCell ref="B505:C505"/>
    <mergeCell ref="E505:F505"/>
    <mergeCell ref="B500:C500"/>
    <mergeCell ref="E500:F500"/>
    <mergeCell ref="B501:C501"/>
    <mergeCell ref="E501:F501"/>
    <mergeCell ref="B502:C502"/>
    <mergeCell ref="E502:F502"/>
    <mergeCell ref="B515:C515"/>
    <mergeCell ref="E515:F515"/>
    <mergeCell ref="B506:C506"/>
    <mergeCell ref="E506:F506"/>
    <mergeCell ref="B508:C508"/>
    <mergeCell ref="E508:F508"/>
    <mergeCell ref="B509:C509"/>
    <mergeCell ref="E509:F509"/>
    <mergeCell ref="B516:C516"/>
    <mergeCell ref="E516:F516"/>
    <mergeCell ref="B510:C510"/>
    <mergeCell ref="E510:F510"/>
    <mergeCell ref="B511:C511"/>
    <mergeCell ref="E511:F511"/>
    <mergeCell ref="B513:C513"/>
    <mergeCell ref="E513:F513"/>
    <mergeCell ref="B514:C514"/>
    <mergeCell ref="E514:F514"/>
    <mergeCell ref="B524:C524"/>
    <mergeCell ref="E524:F524"/>
    <mergeCell ref="B517:C517"/>
    <mergeCell ref="E517:F517"/>
    <mergeCell ref="B518:C518"/>
    <mergeCell ref="E518:F518"/>
    <mergeCell ref="B519:C519"/>
    <mergeCell ref="E519:F519"/>
    <mergeCell ref="B525:C525"/>
    <mergeCell ref="E525:F525"/>
    <mergeCell ref="B520:C520"/>
    <mergeCell ref="E520:F520"/>
    <mergeCell ref="B521:C521"/>
    <mergeCell ref="E521:F521"/>
    <mergeCell ref="B522:C522"/>
    <mergeCell ref="E522:F522"/>
    <mergeCell ref="B523:C523"/>
    <mergeCell ref="E523:F523"/>
    <mergeCell ref="B533:C533"/>
    <mergeCell ref="E533:F533"/>
    <mergeCell ref="B526:C526"/>
    <mergeCell ref="E526:F526"/>
    <mergeCell ref="B527:C527"/>
    <mergeCell ref="E527:F527"/>
    <mergeCell ref="B528:C528"/>
    <mergeCell ref="E528:F528"/>
    <mergeCell ref="B534:C534"/>
    <mergeCell ref="E534:F534"/>
    <mergeCell ref="B529:C529"/>
    <mergeCell ref="E529:F529"/>
    <mergeCell ref="B530:C530"/>
    <mergeCell ref="E530:F530"/>
    <mergeCell ref="B531:C531"/>
    <mergeCell ref="E531:F531"/>
    <mergeCell ref="B532:C532"/>
    <mergeCell ref="E532:F532"/>
    <mergeCell ref="B542:C542"/>
    <mergeCell ref="E542:F542"/>
    <mergeCell ref="B535:C535"/>
    <mergeCell ref="E535:F535"/>
    <mergeCell ref="B536:C536"/>
    <mergeCell ref="E536:F536"/>
    <mergeCell ref="B537:C537"/>
    <mergeCell ref="E537:F537"/>
    <mergeCell ref="B543:C543"/>
    <mergeCell ref="E543:F543"/>
    <mergeCell ref="B538:C538"/>
    <mergeCell ref="E538:F538"/>
    <mergeCell ref="B539:C539"/>
    <mergeCell ref="E539:F539"/>
    <mergeCell ref="B540:C540"/>
    <mergeCell ref="E540:F540"/>
    <mergeCell ref="B541:C541"/>
    <mergeCell ref="E541:F541"/>
    <mergeCell ref="B550:C550"/>
    <mergeCell ref="E550:F550"/>
    <mergeCell ref="B544:C544"/>
    <mergeCell ref="E544:F544"/>
    <mergeCell ref="B545:C545"/>
    <mergeCell ref="E545:F545"/>
    <mergeCell ref="B551:C551"/>
    <mergeCell ref="E551:F551"/>
    <mergeCell ref="B546:C546"/>
    <mergeCell ref="E546:F546"/>
    <mergeCell ref="B547:C547"/>
    <mergeCell ref="E547:F547"/>
    <mergeCell ref="B548:C548"/>
    <mergeCell ref="E548:F548"/>
    <mergeCell ref="B549:C549"/>
    <mergeCell ref="E549:F549"/>
    <mergeCell ref="B559:C559"/>
    <mergeCell ref="E559:F559"/>
    <mergeCell ref="B552:C552"/>
    <mergeCell ref="E552:F552"/>
    <mergeCell ref="B553:C553"/>
    <mergeCell ref="E553:F553"/>
    <mergeCell ref="B560:C560"/>
    <mergeCell ref="E560:F560"/>
    <mergeCell ref="B555:C555"/>
    <mergeCell ref="E555:F555"/>
    <mergeCell ref="B556:C556"/>
    <mergeCell ref="E556:F556"/>
    <mergeCell ref="B557:C557"/>
    <mergeCell ref="E557:F557"/>
    <mergeCell ref="B558:C558"/>
    <mergeCell ref="E558:F558"/>
    <mergeCell ref="B561:C561"/>
    <mergeCell ref="E561:F561"/>
    <mergeCell ref="B562:C562"/>
    <mergeCell ref="E562:F562"/>
    <mergeCell ref="E564:F564"/>
    <mergeCell ref="B565:C565"/>
    <mergeCell ref="E565:F565"/>
    <mergeCell ref="A574:F574"/>
    <mergeCell ref="B563:C563"/>
    <mergeCell ref="E563:F563"/>
    <mergeCell ref="B571:C571"/>
    <mergeCell ref="E571:F571"/>
    <mergeCell ref="B572:C572"/>
    <mergeCell ref="E572:F572"/>
    <mergeCell ref="B569:C569"/>
    <mergeCell ref="E569:F569"/>
    <mergeCell ref="B567:C567"/>
    <mergeCell ref="B570:C570"/>
    <mergeCell ref="E570:F570"/>
    <mergeCell ref="B564:C564"/>
    <mergeCell ref="E567:F567"/>
    <mergeCell ref="B568:C568"/>
    <mergeCell ref="E568:F568"/>
    <mergeCell ref="B478:C478"/>
    <mergeCell ref="E478:F478"/>
    <mergeCell ref="B186:C186"/>
    <mergeCell ref="E186:F186"/>
    <mergeCell ref="B215:C215"/>
    <mergeCell ref="E215:F215"/>
    <mergeCell ref="E229:F229"/>
    <mergeCell ref="E270:F270"/>
    <mergeCell ref="B471:C471"/>
    <mergeCell ref="E471:F471"/>
    <mergeCell ref="E507:F507"/>
    <mergeCell ref="E512:F512"/>
    <mergeCell ref="E554:F554"/>
    <mergeCell ref="E566:F566"/>
    <mergeCell ref="E273:F273"/>
    <mergeCell ref="E329:F329"/>
    <mergeCell ref="E343:F343"/>
    <mergeCell ref="E362:F362"/>
    <mergeCell ref="E398:F398"/>
  </mergeCells>
  <printOptions horizontalCentered="1"/>
  <pageMargins left="0.7874015748031497" right="0.3937007874015748" top="0.5905511811023623" bottom="0.7874015748031497" header="0" footer="0"/>
  <pageSetup fitToHeight="15" fitToWidth="1" horizontalDpi="600" verticalDpi="600" orientation="portrait" paperSize="9" scale="85" r:id="rId1"/>
  <headerFooter>
    <oddFooter>&amp;CStrona &amp;P z &amp;N</oddFooter>
  </headerFooter>
  <rowBreaks count="11" manualBreakCount="11">
    <brk id="52" max="255" man="1"/>
    <brk id="101" max="255" man="1"/>
    <brk id="155" max="255" man="1"/>
    <brk id="205" max="255" man="1"/>
    <brk id="256" max="255" man="1"/>
    <brk id="301" max="255" man="1"/>
    <brk id="351" max="255" man="1"/>
    <brk id="401" max="255" man="1"/>
    <brk id="452" max="255" man="1"/>
    <brk id="497" max="255" man="1"/>
    <brk id="5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Jadwiga</cp:lastModifiedBy>
  <cp:lastPrinted>2021-03-10T07:33:40Z</cp:lastPrinted>
  <dcterms:created xsi:type="dcterms:W3CDTF">2009-06-17T07:33:19Z</dcterms:created>
  <dcterms:modified xsi:type="dcterms:W3CDTF">2021-03-29T19:49:29Z</dcterms:modified>
  <cp:category/>
  <cp:version/>
  <cp:contentType/>
  <cp:contentStatus/>
</cp:coreProperties>
</file>