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6" windowHeight="6228" activeTab="0"/>
  </bookViews>
  <sheets>
    <sheet name="Page1" sheetId="1" r:id="rId1"/>
  </sheets>
  <definedNames>
    <definedName name="_xlnm.Print_Area" localSheetId="0">'Page1'!$A$1:$J$235</definedName>
    <definedName name="_xlnm.Print_Titles" localSheetId="0">'Page1'!$5:$5</definedName>
  </definedNames>
  <calcPr fullCalcOnLoad="1"/>
</workbook>
</file>

<file path=xl/sharedStrings.xml><?xml version="1.0" encoding="utf-8"?>
<sst xmlns="http://schemas.openxmlformats.org/spreadsheetml/2006/main" count="807" uniqueCount="268">
  <si>
    <t/>
  </si>
  <si>
    <t>Dział</t>
  </si>
  <si>
    <t>Rozdział</t>
  </si>
  <si>
    <t>Treść</t>
  </si>
  <si>
    <t>010</t>
  </si>
  <si>
    <t>Rolnictwo i łowiectwo</t>
  </si>
  <si>
    <t>01008</t>
  </si>
  <si>
    <t>Melioracje wodne</t>
  </si>
  <si>
    <t>0970</t>
  </si>
  <si>
    <t>Wpływy z różnych dochodów</t>
  </si>
  <si>
    <t>01095</t>
  </si>
  <si>
    <t>Pozostała działalność</t>
  </si>
  <si>
    <t>0870</t>
  </si>
  <si>
    <t>Wpływy ze sprzedaży składników majątkowych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</si>
  <si>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</si>
  <si>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</si>
  <si>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</si>
  <si>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</si>
  <si>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02001</t>
  </si>
  <si>
    <t>Gospodarka leśna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</si>
  <si>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</si>
  <si>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</si>
  <si>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</si>
  <si>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</si>
  <si>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60013</t>
  </si>
  <si>
    <t>Drogi publiczne wojewódzkie</t>
  </si>
  <si>
    <t>6630</t>
  </si>
  <si>
    <t>Dotacje celowe otrzymane z samorządu województwa na inwestycje i zakupy inwestycyjne realizowane na podstawie porozumień (umów) między jednostkami samorządu terytorialnego</t>
  </si>
  <si>
    <t>60016</t>
  </si>
  <si>
    <t>Drogi publiczne gminne</t>
  </si>
  <si>
    <t>6350</t>
  </si>
  <si>
    <t>Środki otrzymane z państwowych funduszy celowych na finansowanie lub dofinansowanie kosztów realizacji inwestycji i zakupów inwestycyjnych jednostek sektora finansów publicznych</t>
  </si>
  <si>
    <t>700</t>
  </si>
  <si>
    <t>Gospodarka mieszkaniowa</t>
  </si>
  <si>
    <t>70004</t>
  </si>
  <si>
    <t>Różne jednostki obsługi gospodarki mieszkaniowej</t>
  </si>
  <si>
    <t>0920</t>
  </si>
  <si>
    <t>Wpływy z pozostałych odsetek</t>
  </si>
  <si>
    <t>6207</t>
  </si>
  <si>
    <t>70005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</si>
  <si>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</si>
  <si>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</si>
  <si>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</si>
  <si>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</si>
  <si>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</si>
  <si>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</si>
  <si>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</si>
  <si>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</si>
  <si>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</si>
  <si>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</si>
  <si>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</si>
  <si>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</si>
  <si>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</si>
  <si>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</si>
  <si>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</si>
  <si>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</si>
  <si>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</si>
  <si>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</si>
  <si>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</si>
  <si>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</si>
  <si>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75085</t>
  </si>
  <si>
    <t>Wspólna obsługa jednostek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</si>
  <si>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</si>
  <si>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</si>
  <si>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</si>
  <si>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</si>
  <si>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</si>
  <si>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</si>
  <si>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752</t>
  </si>
  <si>
    <t>Obrona narodowa</t>
  </si>
  <si>
    <t>75212</t>
  </si>
  <si>
    <t>Pozostałe wydatki obronne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</si>
  <si>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</si>
  <si>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</si>
  <si>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</si>
  <si>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</si>
  <si>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</si>
  <si>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</si>
  <si>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</si>
  <si>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</si>
  <si>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</si>
  <si>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</si>
  <si>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</si>
  <si>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</si>
  <si>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</si>
  <si>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</si>
  <si>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</si>
  <si>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</si>
  <si>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</si>
  <si>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0640</t>
  </si>
  <si>
    <t>Wpływy z tytułu kosztów egzekucyjnych, opłaty komorniczej i kosztów upomnień</t>
  </si>
  <si>
    <t>0910</t>
  </si>
  <si>
    <t>75616</t>
  </si>
  <si>
    <t>0360</t>
  </si>
  <si>
    <t>Wpływy z podatku od spadków i darowizn</t>
  </si>
  <si>
    <t>0370</t>
  </si>
  <si>
    <t>Wpływy z opłaty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</si>
  <si>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</si>
  <si>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</si>
  <si>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</si>
  <si>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</si>
  <si>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</si>
  <si>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</si>
  <si>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</si>
  <si>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</si>
  <si>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</si>
  <si>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</si>
  <si>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</si>
  <si>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</si>
  <si>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</si>
  <si>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</si>
  <si>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</si>
  <si>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</si>
  <si>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</si>
  <si>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</si>
  <si>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</si>
  <si>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</si>
  <si>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</si>
  <si>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</si>
  <si>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</si>
  <si>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</si>
  <si>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</si>
  <si>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</si>
  <si>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</si>
  <si>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0950</t>
  </si>
  <si>
    <t>Wpływy z tytułu kar i odszkodowań wynikających z umów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</si>
  <si>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</si>
  <si>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</si>
  <si>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</si>
  <si>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6260</t>
  </si>
  <si>
    <t>Dotacje otrzymane z państwowych funduszy celowych na finansowanie lub dofinansowanie kosztów realizacji inwestycji i zakupów inwestycyjnych jednostek sektora finansów publicznych</t>
  </si>
  <si>
    <t>80103</t>
  </si>
  <si>
    <t>Oddziały przedszkolne w szkołach podstawowych</t>
  </si>
  <si>
    <t>0660</t>
  </si>
  <si>
    <t>2030</t>
  </si>
  <si>
    <t>Dotacje celowe otrzymane z budżetu państwa na realizację własnych zadań bieżących gmin (związków gmin, związków powiatowo-gminnych)</t>
  </si>
  <si>
    <t>80104</t>
  </si>
  <si>
    <t>Przedszkola</t>
  </si>
  <si>
    <t>0940</t>
  </si>
  <si>
    <t>Wpływy z rozliczeń/zwrotów z lat ubiegłych</t>
  </si>
  <si>
    <t>80106</t>
  </si>
  <si>
    <t>Inne formy wychowania przedszkolnego</t>
  </si>
  <si>
    <t>80148</t>
  </si>
  <si>
    <t>Stołówki szkolne i przedszkolne</t>
  </si>
  <si>
    <t>0830</t>
  </si>
  <si>
    <t>Wpływy z usług</t>
  </si>
  <si>
    <t>80153</t>
  </si>
  <si>
    <t>Zapewnienie uczniom prawa do bezpłatnego dostępu do podręczników, materiałów edukacyjnych lub materiałów ćwiczeniowych</t>
  </si>
  <si>
    <t>80195</t>
  </si>
  <si>
    <t>852</t>
  </si>
  <si>
    <t>Pomoc społeczna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</si>
  <si>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</si>
  <si>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</si>
  <si>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</si>
  <si>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</si>
  <si>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</si>
  <si>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</si>
  <si>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</si>
  <si>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</si>
  <si>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</si>
  <si>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</si>
  <si>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</si>
  <si>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</si>
  <si>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</si>
  <si>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854</t>
  </si>
  <si>
    <t>Edukacyjna opieka wychowawcza</t>
  </si>
  <si>
    <t>85415</t>
  </si>
  <si>
    <t>85417</t>
  </si>
  <si>
    <t>Szkolne schroniska młodzieżowe</t>
  </si>
  <si>
    <t>855</t>
  </si>
  <si>
    <t>Rodzina</t>
  </si>
  <si>
    <t>85501</t>
  </si>
  <si>
    <t>Świadczenie wychowawcze</t>
  </si>
  <si>
    <t>2060</t>
  </si>
  <si>
    <t>85502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</si>
  <si>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</si>
  <si>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</si>
  <si>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</si>
  <si>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</si>
  <si>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</si>
  <si>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</si>
  <si>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</t>
  </si>
  <si>
    <t>Gospodarka komunalna i ochrona środowiska</t>
  </si>
  <si>
    <t>90002</t>
  </si>
  <si>
    <t>Gospodarka odpadami komunalnymi</t>
  </si>
  <si>
    <t>90004</t>
  </si>
  <si>
    <t>Utrzymanie zieleni w miastach i gminach</t>
  </si>
  <si>
    <t>2460</t>
  </si>
  <si>
    <t>Środki otrzymane od pozostałych jednostek zaliczanych do sektora finansów publicznych na realizacje zadań bieżących jednostek zaliczanych do sektora finansów publicznych</t>
  </si>
  <si>
    <t>90005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</si>
  <si>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</si>
  <si>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</si>
  <si>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90015</t>
  </si>
  <si>
    <t>Oświetlenie ulic, placów i dróg</t>
  </si>
  <si>
    <t>90019</t>
  </si>
  <si>
    <t>Wpływy i wydatki związane z gromadzeniem środków z opłat i kar za korzystanie ze środowiska</t>
  </si>
  <si>
    <t>0690</t>
  </si>
  <si>
    <t>Wpływy z różnych opłat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</si>
  <si>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</si>
  <si>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</si>
  <si>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</si>
  <si>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</si>
  <si>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</si>
  <si>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</si>
  <si>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92109</t>
  </si>
  <si>
    <t>926</t>
  </si>
  <si>
    <t>Kultura fizyczna</t>
  </si>
  <si>
    <t>92601</t>
  </si>
  <si>
    <t>Obiekty sportowe</t>
  </si>
  <si>
    <t>92695</t>
  </si>
  <si>
    <t>Razem:</t>
  </si>
  <si>
    <t>Plan</t>
  </si>
  <si>
    <t>Plan po zmianach</t>
  </si>
  <si>
    <t xml:space="preserve">Wykonianie </t>
  </si>
  <si>
    <t>%</t>
  </si>
  <si>
    <t xml:space="preserve">§ </t>
  </si>
  <si>
    <t>01010</t>
  </si>
  <si>
    <t>Infrastruktura wodociągowa i sanitacyjna wsi</t>
  </si>
  <si>
    <t>-</t>
  </si>
  <si>
    <t>0430</t>
  </si>
  <si>
    <t>Wpływy z opłaty targowej</t>
  </si>
  <si>
    <t>2007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</si>
  <si>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z wyłączeniem dochodów klasyfikowanych w paragrafie 205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</si>
  <si>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</si>
  <si>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Oczyszcznie miast i wsi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</si>
  <si>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terytorialnego, z wyłączeniem dochodów klasyfikowanych w paragrafie 625</t>
  </si>
  <si>
    <t>Zadania w zakresie kultury fizycznej</t>
  </si>
  <si>
    <t>2910</t>
  </si>
  <si>
    <t>Biblioteki</t>
  </si>
  <si>
    <t>Domy pomocy społecznej</t>
  </si>
  <si>
    <t>Ochrona powietrza atmosferycznego 
i klimatu</t>
  </si>
  <si>
    <t>Gospodarka gruntami
 i nieruchomościami</t>
  </si>
  <si>
    <t>Wpływy z podatku rolnego, podatku leśnego, podatku od spadków 
i darowizn, podatku od czynności cywilno-prawnych oraz podatków 
i opłat lokalnych od osób fizycznych</t>
  </si>
  <si>
    <t>Wpływy z opłat za korzystanie 
z wychowania przedszkolnego</t>
  </si>
  <si>
    <t>Pomoc materialna dla uczniów 
o charakterze socjalnym</t>
  </si>
  <si>
    <t>Domy i ośrodki kultury, świetlice
 i kluby</t>
  </si>
  <si>
    <t>Dotacje celowe w ramach programów finansowanych z udziałem środków europejskich oraz środków, o których mowa w art.5 ust.1 pkt. 3 oraz ust. 3 pkt 5 
i 6 ustawy, lub płatności w ramach budżetu środków europejskich, z wyłączeniem dochodów klasyfikowanych w paragrafie 625</t>
  </si>
  <si>
    <t>Wpływy ze zwrotów dotacji oraz płatności wykorzystanych niezgodnie z przeznaczeniem lub wykorzystanych 
z naruszeniem procedur , o których mowa w art.. 184 ustawy, pobranych nienależnie lub w nadmiernej wysokości</t>
  </si>
  <si>
    <t>Dotacje celowe w ramach programów finansowanych z udziałem środków europejskich oraz środków, o których mowa w art.5 ust.1 pkt. 3 oraz ust. 3 pkt 5 i 6 ustawy, lub płatności w ramach budżetu środków europejskich</t>
  </si>
  <si>
    <t>Dotacje celowe w ramach programów finansowanych z udziałem środków europejskich oraz środków, o których mowa w art.5 ust.1 pkt. 3 oraz ust. 3 pkt 5
 i 6 ustawy, lub płatności w ramach budżetu środków europejskich, z wyłączeniem dochodów klasyfikowanych w paragrafie 625</t>
  </si>
  <si>
    <t>Wpływy z podatku od działalności gospodarczej osób fizycznych, opłacanego 
w formie karty podatkowej</t>
  </si>
  <si>
    <t>Wpływy z odsetek od nieterminowych wpłat 
z tytułu podatków i opłat</t>
  </si>
  <si>
    <t>Świadczenia rodzinne, świadczenie 
z funduszu alimentacyjnego oraz składki na ubezpieczenia emerytalne 
i rentowe z ubezpieczenia społecznego</t>
  </si>
  <si>
    <t>Dotacje celowe otrzymane z budżetu państwa na realizację zadań bieżących 
z zakresu administracji rządowej oraz innych zadań zleconych gminie (związkom gmin, związkom powiatowo-gminnym) ustawami</t>
  </si>
  <si>
    <t>Załącznik nr 3 do sprawozdania
z wykonania budżetu</t>
  </si>
  <si>
    <t xml:space="preserve">Realizacja dochodów budżetu w 2020 r. </t>
  </si>
  <si>
    <t>2710</t>
  </si>
  <si>
    <t>0800</t>
  </si>
  <si>
    <t>Spis powszechny i inne</t>
  </si>
  <si>
    <t>6330</t>
  </si>
  <si>
    <t>2009</t>
  </si>
  <si>
    <t>2400</t>
  </si>
  <si>
    <t>Dotacja celowa otrzymana z tytułu pomocy finansowej udzielanej między jednostkami samorządu terytorialnego na dofinansowanie własnych zadań bieżących</t>
  </si>
  <si>
    <t>Wpływy z tytułu odszkodowania za przejęte nieruchomości pod inwestycje celu publicznego</t>
  </si>
  <si>
    <t>Dotacja celowa otrzymana z budżetu państwa na realizację inwestycji i zakupów inwestycyjnych własnych gmin (związków gmin, związków powiatowo-gminnych)</t>
  </si>
  <si>
    <t>0960</t>
  </si>
  <si>
    <t>Wpływy z otrzymanych spadków, zapisów i darowizn w postaci pieniężnej</t>
  </si>
  <si>
    <t>Wpływy do budżetu pozostałości środków finansowych gromadzonych na wydzielonym rachunku jednostki budżetowej</t>
  </si>
  <si>
    <t>2690</t>
  </si>
  <si>
    <t>Środki z Funduszu Pracy otrzymane na realizację zadań wynikających z odrębnych ustaw</t>
  </si>
  <si>
    <t>Gospodarka ściekowa i ochrona wód</t>
  </si>
  <si>
    <t>0580</t>
  </si>
  <si>
    <t>Wpływy z tytułu grzywien i innych kar pieniężnych od osób prawnych i innych jednostek organizacyjnych</t>
  </si>
  <si>
    <t>Różne rozliczenia finansowe</t>
  </si>
  <si>
    <t>Wpływy do rozliczenia</t>
  </si>
  <si>
    <t>6290</t>
  </si>
  <si>
    <t>Środki na difinansowanie własnych inwestycji gmin, powiatów (związków gmin, związków powiatowo- gminnych, związków powiatów), samorządów województw, pozyskane z innych źródeł</t>
  </si>
  <si>
    <t>Wpływy ze zwrotów dotacji oraz płatności wykorzystanych niezgodnie z przeznaczeniem lub wykorzystanych z naruszeniem procedur , o których mowa w art. 184 ustawy, pobranych nienależnie lub w nadmiernej wysokości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</si>
</sst>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0.0%"/>
    <numFmt numFmtId="166" formatCode="#,##0.00_ ;\-#,##0.00\ "/>
  </numFmts>
  <fonts count="44">
    <font>
      <sz val="8"/>
      <color rgb="FF00000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ahoma"/>
      <family val="2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30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8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83">
    <xf numFmtId="0" fontId="0" fillId="2" borderId="0" xfId="0" applyFill="1" applyAlignment="1">
      <alignment horizontal="left" vertical="top" wrapText="1"/>
    </xf>
    <xf numFmtId="4" fontId="0" fillId="2" borderId="0" xfId="0" applyNumberFormat="1" applyFill="1" applyAlignment="1">
      <alignment horizontal="right" vertical="top" wrapText="1"/>
    </xf>
    <xf numFmtId="165" fontId="0" fillId="2" borderId="0" xfId="0" applyNumberFormat="1" applyFill="1" applyAlignment="1">
      <alignment horizontal="center" vertical="top" wrapText="1"/>
    </xf>
    <xf numFmtId="49" fontId="0" fillId="2" borderId="0" xfId="0" applyNumberFormat="1" applyFill="1" applyAlignment="1">
      <alignment horizontal="left" vertical="top" wrapText="1"/>
    </xf>
    <xf numFmtId="4" fontId="0" fillId="2" borderId="0" xfId="0" applyNumberFormat="1" applyFill="1" applyAlignment="1">
      <alignment horizontal="right" vertical="center" wrapText="1"/>
    </xf>
    <xf numFmtId="0" fontId="40" fillId="2" borderId="0" xfId="0" applyFont="1" applyFill="1" applyAlignment="1">
      <alignment horizontal="left" vertical="top" wrapText="1"/>
    </xf>
    <xf numFmtId="49" fontId="40" fillId="2" borderId="0" xfId="0" applyNumberFormat="1" applyFont="1" applyFill="1" applyAlignment="1">
      <alignment horizontal="left" vertical="top" wrapText="1"/>
    </xf>
    <xf numFmtId="4" fontId="40" fillId="2" borderId="0" xfId="0" applyNumberFormat="1" applyFont="1" applyFill="1" applyAlignment="1">
      <alignment horizontal="right" vertical="center" wrapText="1"/>
    </xf>
    <xf numFmtId="165" fontId="40" fillId="2" borderId="0" xfId="0" applyNumberFormat="1" applyFont="1" applyFill="1" applyAlignment="1">
      <alignment horizontal="center" vertical="top" wrapText="1"/>
    </xf>
    <xf numFmtId="4" fontId="40" fillId="2" borderId="0" xfId="0" applyNumberFormat="1" applyFont="1" applyFill="1" applyAlignment="1">
      <alignment horizontal="right" vertical="top" wrapText="1"/>
    </xf>
    <xf numFmtId="165" fontId="41" fillId="34" borderId="10" xfId="0" applyNumberFormat="1" applyFont="1" applyFill="1" applyBorder="1" applyAlignment="1">
      <alignment horizontal="center" vertical="top" wrapText="1"/>
    </xf>
    <xf numFmtId="0" fontId="41" fillId="35" borderId="11" xfId="0" applyFont="1" applyFill="1" applyBorder="1" applyAlignment="1">
      <alignment horizontal="center" vertical="center" wrapText="1"/>
    </xf>
    <xf numFmtId="4" fontId="41" fillId="35" borderId="12" xfId="0" applyNumberFormat="1" applyFont="1" applyFill="1" applyBorder="1" applyAlignment="1">
      <alignment horizontal="right" vertical="center" wrapText="1"/>
    </xf>
    <xf numFmtId="165" fontId="41" fillId="35" borderId="10" xfId="0" applyNumberFormat="1" applyFont="1" applyFill="1" applyBorder="1" applyAlignment="1">
      <alignment horizontal="center" vertical="top" wrapText="1"/>
    </xf>
    <xf numFmtId="49" fontId="40" fillId="35" borderId="13" xfId="0" applyNumberFormat="1" applyFont="1" applyFill="1" applyBorder="1" applyAlignment="1">
      <alignment horizontal="center" vertical="center" wrapText="1"/>
    </xf>
    <xf numFmtId="165" fontId="41" fillId="35" borderId="14" xfId="0" applyNumberFormat="1" applyFont="1" applyFill="1" applyBorder="1" applyAlignment="1">
      <alignment horizontal="center" vertical="top" wrapText="1"/>
    </xf>
    <xf numFmtId="0" fontId="41" fillId="34" borderId="15" xfId="0" applyFont="1" applyFill="1" applyBorder="1" applyAlignment="1">
      <alignment horizontal="center" vertical="center" wrapText="1"/>
    </xf>
    <xf numFmtId="49" fontId="41" fillId="34" borderId="16" xfId="0" applyNumberFormat="1" applyFont="1" applyFill="1" applyBorder="1" applyAlignment="1">
      <alignment horizontal="center" vertical="center" wrapText="1"/>
    </xf>
    <xf numFmtId="4" fontId="41" fillId="34" borderId="16" xfId="0" applyNumberFormat="1" applyFont="1" applyFill="1" applyBorder="1" applyAlignment="1">
      <alignment horizontal="right" vertical="center" wrapText="1"/>
    </xf>
    <xf numFmtId="0" fontId="41" fillId="34" borderId="17" xfId="0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165" fontId="41" fillId="36" borderId="10" xfId="0" applyNumberFormat="1" applyFont="1" applyFill="1" applyBorder="1" applyAlignment="1">
      <alignment horizontal="center" vertical="top" wrapText="1"/>
    </xf>
    <xf numFmtId="165" fontId="40" fillId="36" borderId="18" xfId="0" applyNumberFormat="1" applyFont="1" applyFill="1" applyBorder="1" applyAlignment="1">
      <alignment horizontal="center" vertical="top" wrapText="1"/>
    </xf>
    <xf numFmtId="165" fontId="40" fillId="36" borderId="14" xfId="0" applyNumberFormat="1" applyFont="1" applyFill="1" applyBorder="1" applyAlignment="1">
      <alignment horizontal="center" vertical="top" wrapText="1"/>
    </xf>
    <xf numFmtId="165" fontId="40" fillId="36" borderId="19" xfId="0" applyNumberFormat="1" applyFont="1" applyFill="1" applyBorder="1" applyAlignment="1">
      <alignment horizontal="center" vertical="top" wrapText="1"/>
    </xf>
    <xf numFmtId="165" fontId="40" fillId="36" borderId="10" xfId="0" applyNumberFormat="1" applyFont="1" applyFill="1" applyBorder="1" applyAlignment="1">
      <alignment horizontal="center" vertical="top" wrapText="1"/>
    </xf>
    <xf numFmtId="165" fontId="41" fillId="36" borderId="18" xfId="0" applyNumberFormat="1" applyFont="1" applyFill="1" applyBorder="1" applyAlignment="1">
      <alignment horizontal="center" vertical="top" wrapText="1"/>
    </xf>
    <xf numFmtId="165" fontId="41" fillId="36" borderId="14" xfId="0" applyNumberFormat="1" applyFont="1" applyFill="1" applyBorder="1" applyAlignment="1">
      <alignment horizontal="center" vertical="top" wrapText="1"/>
    </xf>
    <xf numFmtId="165" fontId="41" fillId="36" borderId="19" xfId="0" applyNumberFormat="1" applyFont="1" applyFill="1" applyBorder="1" applyAlignment="1">
      <alignment horizontal="center" vertical="top" wrapText="1"/>
    </xf>
    <xf numFmtId="0" fontId="40" fillId="36" borderId="20" xfId="0" applyFont="1" applyFill="1" applyBorder="1" applyAlignment="1">
      <alignment horizontal="center" vertical="top" wrapText="1"/>
    </xf>
    <xf numFmtId="49" fontId="41" fillId="36" borderId="13" xfId="0" applyNumberFormat="1" applyFont="1" applyFill="1" applyBorder="1" applyAlignment="1">
      <alignment horizontal="center" vertical="top" wrapText="1"/>
    </xf>
    <xf numFmtId="4" fontId="41" fillId="36" borderId="12" xfId="0" applyNumberFormat="1" applyFont="1" applyFill="1" applyBorder="1" applyAlignment="1">
      <alignment horizontal="right" vertical="top" wrapText="1"/>
    </xf>
    <xf numFmtId="164" fontId="41" fillId="36" borderId="21" xfId="0" applyNumberFormat="1" applyFont="1" applyFill="1" applyBorder="1" applyAlignment="1">
      <alignment horizontal="right" vertical="top" wrapText="1"/>
    </xf>
    <xf numFmtId="4" fontId="41" fillId="36" borderId="10" xfId="0" applyNumberFormat="1" applyFont="1" applyFill="1" applyBorder="1" applyAlignment="1">
      <alignment horizontal="right" vertical="top" wrapText="1"/>
    </xf>
    <xf numFmtId="4" fontId="40" fillId="36" borderId="22" xfId="0" applyNumberFormat="1" applyFont="1" applyFill="1" applyBorder="1" applyAlignment="1">
      <alignment horizontal="right" vertical="top" wrapText="1"/>
    </xf>
    <xf numFmtId="164" fontId="40" fillId="36" borderId="23" xfId="0" applyNumberFormat="1" applyFont="1" applyFill="1" applyBorder="1" applyAlignment="1">
      <alignment horizontal="right" vertical="top" wrapText="1"/>
    </xf>
    <xf numFmtId="4" fontId="40" fillId="36" borderId="18" xfId="0" applyNumberFormat="1" applyFont="1" applyFill="1" applyBorder="1" applyAlignment="1">
      <alignment horizontal="right" vertical="top" wrapText="1"/>
    </xf>
    <xf numFmtId="0" fontId="41" fillId="36" borderId="20" xfId="0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164" fontId="41" fillId="36" borderId="10" xfId="0" applyNumberFormat="1" applyFont="1" applyFill="1" applyBorder="1" applyAlignment="1">
      <alignment horizontal="right" vertical="top" wrapText="1"/>
    </xf>
    <xf numFmtId="49" fontId="40" fillId="36" borderId="18" xfId="0" applyNumberFormat="1" applyFont="1" applyFill="1" applyBorder="1" applyAlignment="1">
      <alignment horizontal="center" vertical="top" wrapText="1"/>
    </xf>
    <xf numFmtId="164" fontId="40" fillId="36" borderId="18" xfId="0" applyNumberFormat="1" applyFont="1" applyFill="1" applyBorder="1" applyAlignment="1">
      <alignment horizontal="right" vertical="top" wrapText="1"/>
    </xf>
    <xf numFmtId="49" fontId="40" fillId="36" borderId="14" xfId="0" applyNumberFormat="1" applyFont="1" applyFill="1" applyBorder="1" applyAlignment="1">
      <alignment horizontal="center" vertical="top" wrapText="1"/>
    </xf>
    <xf numFmtId="4" fontId="40" fillId="36" borderId="14" xfId="0" applyNumberFormat="1" applyFont="1" applyFill="1" applyBorder="1" applyAlignment="1">
      <alignment horizontal="right" vertical="top" wrapText="1"/>
    </xf>
    <xf numFmtId="164" fontId="40" fillId="36" borderId="14" xfId="0" applyNumberFormat="1" applyFont="1" applyFill="1" applyBorder="1" applyAlignment="1">
      <alignment horizontal="right" vertical="top" wrapText="1"/>
    </xf>
    <xf numFmtId="49" fontId="41" fillId="36" borderId="24" xfId="0" applyNumberFormat="1" applyFont="1" applyFill="1" applyBorder="1" applyAlignment="1">
      <alignment horizontal="center" vertical="top" wrapText="1"/>
    </xf>
    <xf numFmtId="4" fontId="41" fillId="36" borderId="25" xfId="0" applyNumberFormat="1" applyFont="1" applyFill="1" applyBorder="1" applyAlignment="1">
      <alignment horizontal="right" vertical="top" wrapText="1"/>
    </xf>
    <xf numFmtId="164" fontId="41" fillId="36" borderId="26" xfId="0" applyNumberFormat="1" applyFont="1" applyFill="1" applyBorder="1" applyAlignment="1">
      <alignment horizontal="right" vertical="top" wrapText="1"/>
    </xf>
    <xf numFmtId="4" fontId="40" fillId="36" borderId="27" xfId="0" applyNumberFormat="1" applyFont="1" applyFill="1" applyBorder="1" applyAlignment="1">
      <alignment horizontal="right" vertical="top" wrapText="1"/>
    </xf>
    <xf numFmtId="4" fontId="40" fillId="36" borderId="0" xfId="0" applyNumberFormat="1" applyFont="1" applyFill="1" applyBorder="1" applyAlignment="1">
      <alignment horizontal="right" vertical="top" wrapText="1"/>
    </xf>
    <xf numFmtId="0" fontId="41" fillId="35" borderId="11" xfId="0" applyFont="1" applyFill="1" applyBorder="1" applyAlignment="1">
      <alignment horizontal="center" vertical="top" wrapText="1"/>
    </xf>
    <xf numFmtId="49" fontId="40" fillId="35" borderId="28" xfId="0" applyNumberFormat="1" applyFont="1" applyFill="1" applyBorder="1" applyAlignment="1">
      <alignment horizontal="center" vertical="top" wrapText="1"/>
    </xf>
    <xf numFmtId="164" fontId="41" fillId="35" borderId="16" xfId="0" applyNumberFormat="1" applyFont="1" applyFill="1" applyBorder="1" applyAlignment="1">
      <alignment horizontal="right" vertical="top" wrapText="1"/>
    </xf>
    <xf numFmtId="164" fontId="41" fillId="35" borderId="29" xfId="0" applyNumberFormat="1" applyFont="1" applyFill="1" applyBorder="1" applyAlignment="1">
      <alignment horizontal="right" vertical="top" wrapText="1"/>
    </xf>
    <xf numFmtId="0" fontId="40" fillId="36" borderId="30" xfId="0" applyFont="1" applyFill="1" applyBorder="1" applyAlignment="1">
      <alignment horizontal="center" vertical="top" wrapText="1"/>
    </xf>
    <xf numFmtId="49" fontId="40" fillId="36" borderId="12" xfId="0" applyNumberFormat="1" applyFont="1" applyFill="1" applyBorder="1" applyAlignment="1">
      <alignment horizontal="center" vertical="top" wrapText="1"/>
    </xf>
    <xf numFmtId="4" fontId="40" fillId="36" borderId="12" xfId="0" applyNumberFormat="1" applyFont="1" applyFill="1" applyBorder="1" applyAlignment="1">
      <alignment horizontal="right" vertical="top" wrapText="1"/>
    </xf>
    <xf numFmtId="164" fontId="40" fillId="36" borderId="21" xfId="0" applyNumberFormat="1" applyFont="1" applyFill="1" applyBorder="1" applyAlignment="1">
      <alignment horizontal="right" vertical="top" wrapText="1"/>
    </xf>
    <xf numFmtId="4" fontId="40" fillId="36" borderId="10" xfId="0" applyNumberFormat="1" applyFont="1" applyFill="1" applyBorder="1" applyAlignment="1">
      <alignment horizontal="right" vertical="top" wrapText="1"/>
    </xf>
    <xf numFmtId="0" fontId="41" fillId="35" borderId="31" xfId="0" applyFont="1" applyFill="1" applyBorder="1" applyAlignment="1">
      <alignment horizontal="center" vertical="top" wrapText="1"/>
    </xf>
    <xf numFmtId="49" fontId="40" fillId="35" borderId="13" xfId="0" applyNumberFormat="1" applyFont="1" applyFill="1" applyBorder="1" applyAlignment="1">
      <alignment horizontal="center" vertical="top" wrapText="1"/>
    </xf>
    <xf numFmtId="164" fontId="41" fillId="35" borderId="21" xfId="0" applyNumberFormat="1" applyFont="1" applyFill="1" applyBorder="1" applyAlignment="1">
      <alignment horizontal="right" vertical="top" wrapText="1"/>
    </xf>
    <xf numFmtId="0" fontId="41" fillId="36" borderId="18" xfId="0" applyFont="1" applyFill="1" applyBorder="1" applyAlignment="1">
      <alignment horizontal="center" vertical="top" wrapText="1"/>
    </xf>
    <xf numFmtId="0" fontId="40" fillId="36" borderId="19" xfId="0" applyFont="1" applyFill="1" applyBorder="1" applyAlignment="1">
      <alignment horizontal="center" vertical="top" wrapText="1"/>
    </xf>
    <xf numFmtId="0" fontId="41" fillId="36" borderId="19" xfId="0" applyFont="1" applyFill="1" applyBorder="1" applyAlignment="1">
      <alignment horizontal="center" vertical="top" wrapText="1"/>
    </xf>
    <xf numFmtId="49" fontId="41" fillId="36" borderId="32" xfId="0" applyNumberFormat="1" applyFont="1" applyFill="1" applyBorder="1" applyAlignment="1">
      <alignment horizontal="center" vertical="top" wrapText="1"/>
    </xf>
    <xf numFmtId="164" fontId="41" fillId="36" borderId="23" xfId="0" applyNumberFormat="1" applyFont="1" applyFill="1" applyBorder="1" applyAlignment="1">
      <alignment horizontal="right" vertical="top" wrapText="1"/>
    </xf>
    <xf numFmtId="49" fontId="40" fillId="36" borderId="19" xfId="0" applyNumberFormat="1" applyFont="1" applyFill="1" applyBorder="1" applyAlignment="1">
      <alignment horizontal="center" vertical="top" wrapText="1"/>
    </xf>
    <xf numFmtId="4" fontId="40" fillId="36" borderId="19" xfId="0" applyNumberFormat="1" applyFont="1" applyFill="1" applyBorder="1" applyAlignment="1">
      <alignment horizontal="right" vertical="top" wrapText="1"/>
    </xf>
    <xf numFmtId="164" fontId="40" fillId="36" borderId="19" xfId="0" applyNumberFormat="1" applyFont="1" applyFill="1" applyBorder="1" applyAlignment="1">
      <alignment horizontal="right" vertical="top" wrapText="1"/>
    </xf>
    <xf numFmtId="4" fontId="41" fillId="36" borderId="33" xfId="0" applyNumberFormat="1" applyFont="1" applyFill="1" applyBorder="1" applyAlignment="1">
      <alignment horizontal="right" vertical="top" wrapText="1"/>
    </xf>
    <xf numFmtId="4" fontId="41" fillId="36" borderId="19" xfId="0" applyNumberFormat="1" applyFont="1" applyFill="1" applyBorder="1" applyAlignment="1">
      <alignment horizontal="right" vertical="top" wrapText="1"/>
    </xf>
    <xf numFmtId="0" fontId="40" fillId="36" borderId="14" xfId="0" applyFont="1" applyFill="1" applyBorder="1" applyAlignment="1">
      <alignment horizontal="center" vertical="top" wrapText="1"/>
    </xf>
    <xf numFmtId="0" fontId="41" fillId="35" borderId="34" xfId="0" applyFont="1" applyFill="1" applyBorder="1" applyAlignment="1">
      <alignment horizontal="center" vertical="top" wrapText="1"/>
    </xf>
    <xf numFmtId="4" fontId="41" fillId="35" borderId="25" xfId="0" applyNumberFormat="1" applyFont="1" applyFill="1" applyBorder="1" applyAlignment="1">
      <alignment horizontal="right" vertical="top" wrapText="1"/>
    </xf>
    <xf numFmtId="4" fontId="41" fillId="36" borderId="22" xfId="0" applyNumberFormat="1" applyFont="1" applyFill="1" applyBorder="1" applyAlignment="1">
      <alignment horizontal="right" vertical="top" wrapText="1"/>
    </xf>
    <xf numFmtId="4" fontId="41" fillId="36" borderId="18" xfId="0" applyNumberFormat="1" applyFont="1" applyFill="1" applyBorder="1" applyAlignment="1">
      <alignment horizontal="right" vertical="top" wrapText="1"/>
    </xf>
    <xf numFmtId="49" fontId="40" fillId="36" borderId="35" xfId="0" applyNumberFormat="1" applyFont="1" applyFill="1" applyBorder="1" applyAlignment="1">
      <alignment horizontal="center" vertical="top" wrapText="1"/>
    </xf>
    <xf numFmtId="49" fontId="40" fillId="36" borderId="20" xfId="0" applyNumberFormat="1" applyFont="1" applyFill="1" applyBorder="1" applyAlignment="1">
      <alignment horizontal="center" vertical="top" wrapText="1"/>
    </xf>
    <xf numFmtId="49" fontId="40" fillId="36" borderId="36" xfId="0" applyNumberFormat="1" applyFont="1" applyFill="1" applyBorder="1" applyAlignment="1">
      <alignment horizontal="center" vertical="top" wrapText="1"/>
    </xf>
    <xf numFmtId="4" fontId="41" fillId="35" borderId="12" xfId="0" applyNumberFormat="1" applyFont="1" applyFill="1" applyBorder="1" applyAlignment="1">
      <alignment horizontal="right" vertical="top" wrapText="1"/>
    </xf>
    <xf numFmtId="4" fontId="40" fillId="36" borderId="35" xfId="0" applyNumberFormat="1" applyFont="1" applyFill="1" applyBorder="1" applyAlignment="1">
      <alignment horizontal="right" vertical="top" wrapText="1"/>
    </xf>
    <xf numFmtId="4" fontId="40" fillId="36" borderId="20" xfId="0" applyNumberFormat="1" applyFont="1" applyFill="1" applyBorder="1" applyAlignment="1">
      <alignment horizontal="right" vertical="top" wrapText="1"/>
    </xf>
    <xf numFmtId="4" fontId="40" fillId="36" borderId="36" xfId="0" applyNumberFormat="1" applyFont="1" applyFill="1" applyBorder="1" applyAlignment="1">
      <alignment horizontal="right" vertical="top" wrapText="1"/>
    </xf>
    <xf numFmtId="49" fontId="41" fillId="36" borderId="28" xfId="0" applyNumberFormat="1" applyFont="1" applyFill="1" applyBorder="1" applyAlignment="1">
      <alignment horizontal="center" vertical="top" wrapText="1"/>
    </xf>
    <xf numFmtId="4" fontId="41" fillId="36" borderId="29" xfId="0" applyNumberFormat="1" applyFont="1" applyFill="1" applyBorder="1" applyAlignment="1">
      <alignment horizontal="right" vertical="top" wrapText="1"/>
    </xf>
    <xf numFmtId="4" fontId="41" fillId="36" borderId="14" xfId="0" applyNumberFormat="1" applyFont="1" applyFill="1" applyBorder="1" applyAlignment="1">
      <alignment horizontal="right" vertical="top" wrapText="1"/>
    </xf>
    <xf numFmtId="4" fontId="41" fillId="36" borderId="28" xfId="0" applyNumberFormat="1" applyFont="1" applyFill="1" applyBorder="1" applyAlignment="1">
      <alignment horizontal="right" vertical="top" wrapText="1"/>
    </xf>
    <xf numFmtId="164" fontId="40" fillId="36" borderId="29" xfId="0" applyNumberFormat="1" applyFont="1" applyFill="1" applyBorder="1" applyAlignment="1">
      <alignment horizontal="right" vertical="top" wrapText="1"/>
    </xf>
    <xf numFmtId="0" fontId="41" fillId="36" borderId="30" xfId="0" applyFont="1" applyFill="1" applyBorder="1" applyAlignment="1">
      <alignment horizontal="center" vertical="top" wrapText="1"/>
    </xf>
    <xf numFmtId="49" fontId="40" fillId="36" borderId="13" xfId="0" applyNumberFormat="1" applyFont="1" applyFill="1" applyBorder="1" applyAlignment="1">
      <alignment horizontal="center" vertical="top" wrapText="1"/>
    </xf>
    <xf numFmtId="165" fontId="40" fillId="35" borderId="10" xfId="0" applyNumberFormat="1" applyFont="1" applyFill="1" applyBorder="1" applyAlignment="1">
      <alignment horizontal="center" vertical="top" wrapText="1"/>
    </xf>
    <xf numFmtId="165" fontId="40" fillId="36" borderId="37" xfId="0" applyNumberFormat="1" applyFont="1" applyFill="1" applyBorder="1" applyAlignment="1">
      <alignment horizontal="center" vertical="top" wrapText="1"/>
    </xf>
    <xf numFmtId="165" fontId="40" fillId="36" borderId="38" xfId="0" applyNumberFormat="1" applyFont="1" applyFill="1" applyBorder="1" applyAlignment="1">
      <alignment horizontal="center" vertical="top" wrapText="1"/>
    </xf>
    <xf numFmtId="165" fontId="40" fillId="36" borderId="39" xfId="0" applyNumberFormat="1" applyFont="1" applyFill="1" applyBorder="1" applyAlignment="1">
      <alignment horizontal="center" vertical="top" wrapText="1"/>
    </xf>
    <xf numFmtId="49" fontId="41" fillId="36" borderId="19" xfId="0" applyNumberFormat="1" applyFont="1" applyFill="1" applyBorder="1" applyAlignment="1">
      <alignment horizontal="center" vertical="top" wrapText="1"/>
    </xf>
    <xf numFmtId="49" fontId="41" fillId="36" borderId="40" xfId="0" applyNumberFormat="1" applyFont="1" applyFill="1" applyBorder="1" applyAlignment="1">
      <alignment horizontal="center" vertical="top" wrapText="1"/>
    </xf>
    <xf numFmtId="4" fontId="41" fillId="36" borderId="41" xfId="0" applyNumberFormat="1" applyFont="1" applyFill="1" applyBorder="1" applyAlignment="1">
      <alignment horizontal="right" vertical="top" wrapText="1"/>
    </xf>
    <xf numFmtId="4" fontId="40" fillId="36" borderId="37" xfId="0" applyNumberFormat="1" applyFont="1" applyFill="1" applyBorder="1" applyAlignment="1">
      <alignment horizontal="right" vertical="top" wrapText="1"/>
    </xf>
    <xf numFmtId="4" fontId="40" fillId="36" borderId="38" xfId="0" applyNumberFormat="1" applyFont="1" applyFill="1" applyBorder="1" applyAlignment="1">
      <alignment horizontal="right" vertical="top" wrapText="1"/>
    </xf>
    <xf numFmtId="4" fontId="40" fillId="36" borderId="39" xfId="0" applyNumberFormat="1" applyFont="1" applyFill="1" applyBorder="1" applyAlignment="1">
      <alignment horizontal="right" vertical="top" wrapText="1"/>
    </xf>
    <xf numFmtId="4" fontId="41" fillId="36" borderId="24" xfId="0" applyNumberFormat="1" applyFont="1" applyFill="1" applyBorder="1" applyAlignment="1">
      <alignment horizontal="right" vertical="top" wrapText="1"/>
    </xf>
    <xf numFmtId="4" fontId="41" fillId="36" borderId="42" xfId="0" applyNumberFormat="1" applyFont="1" applyFill="1" applyBorder="1" applyAlignment="1">
      <alignment horizontal="right" vertical="top" wrapText="1"/>
    </xf>
    <xf numFmtId="165" fontId="41" fillId="36" borderId="38" xfId="0" applyNumberFormat="1" applyFont="1" applyFill="1" applyBorder="1" applyAlignment="1">
      <alignment horizontal="center" vertical="top" wrapText="1"/>
    </xf>
    <xf numFmtId="4" fontId="40" fillId="36" borderId="21" xfId="0" applyNumberFormat="1" applyFont="1" applyFill="1" applyBorder="1" applyAlignment="1">
      <alignment horizontal="right" vertical="top" wrapText="1"/>
    </xf>
    <xf numFmtId="4" fontId="40" fillId="36" borderId="43" xfId="0" applyNumberFormat="1" applyFont="1" applyFill="1" applyBorder="1" applyAlignment="1">
      <alignment horizontal="right" vertical="top" wrapText="1"/>
    </xf>
    <xf numFmtId="49" fontId="40" fillId="36" borderId="37" xfId="0" applyNumberFormat="1" applyFont="1" applyFill="1" applyBorder="1" applyAlignment="1">
      <alignment horizontal="center" vertical="top" wrapText="1"/>
    </xf>
    <xf numFmtId="49" fontId="40" fillId="36" borderId="38" xfId="0" applyNumberFormat="1" applyFont="1" applyFill="1" applyBorder="1" applyAlignment="1">
      <alignment horizontal="center" vertical="top" wrapText="1"/>
    </xf>
    <xf numFmtId="49" fontId="40" fillId="36" borderId="39" xfId="0" applyNumberFormat="1" applyFont="1" applyFill="1" applyBorder="1" applyAlignment="1">
      <alignment horizontal="center" vertical="top" wrapText="1"/>
    </xf>
    <xf numFmtId="49" fontId="41" fillId="35" borderId="13" xfId="0" applyNumberFormat="1" applyFont="1" applyFill="1" applyBorder="1" applyAlignment="1">
      <alignment horizontal="center" vertical="top" wrapText="1"/>
    </xf>
    <xf numFmtId="0" fontId="41" fillId="36" borderId="20" xfId="0" applyFont="1" applyFill="1" applyBorder="1" applyAlignment="1">
      <alignment vertical="top" wrapText="1"/>
    </xf>
    <xf numFmtId="4" fontId="41" fillId="36" borderId="26" xfId="0" applyNumberFormat="1" applyFont="1" applyFill="1" applyBorder="1" applyAlignment="1">
      <alignment horizontal="right" vertical="top" wrapText="1"/>
    </xf>
    <xf numFmtId="164" fontId="41" fillId="34" borderId="41" xfId="0" applyNumberFormat="1" applyFont="1" applyFill="1" applyBorder="1" applyAlignment="1">
      <alignment horizontal="right" vertical="top" wrapText="1"/>
    </xf>
    <xf numFmtId="164" fontId="41" fillId="34" borderId="44" xfId="0" applyNumberFormat="1" applyFont="1" applyFill="1" applyBorder="1" applyAlignment="1">
      <alignment horizontal="right" vertical="top" wrapText="1"/>
    </xf>
    <xf numFmtId="4" fontId="41" fillId="36" borderId="45" xfId="0" applyNumberFormat="1" applyFont="1" applyFill="1" applyBorder="1" applyAlignment="1">
      <alignment horizontal="right" vertical="top" wrapText="1"/>
    </xf>
    <xf numFmtId="0" fontId="40" fillId="36" borderId="20" xfId="0" applyFont="1" applyFill="1" applyBorder="1" applyAlignment="1">
      <alignment horizontal="center" vertical="top" wrapText="1"/>
    </xf>
    <xf numFmtId="0" fontId="40" fillId="36" borderId="38" xfId="0" applyFont="1" applyFill="1" applyBorder="1" applyAlignment="1">
      <alignment horizontal="center" vertical="top" wrapText="1"/>
    </xf>
    <xf numFmtId="0" fontId="40" fillId="36" borderId="0" xfId="0" applyFont="1" applyFill="1" applyBorder="1" applyAlignment="1">
      <alignment horizontal="left" vertical="top" wrapText="1"/>
    </xf>
    <xf numFmtId="0" fontId="40" fillId="36" borderId="38" xfId="0" applyFont="1" applyFill="1" applyBorder="1" applyAlignment="1">
      <alignment horizontal="left" vertical="top" wrapText="1"/>
    </xf>
    <xf numFmtId="0" fontId="40" fillId="36" borderId="36" xfId="0" applyFont="1" applyFill="1" applyBorder="1" applyAlignment="1">
      <alignment horizontal="left" vertical="top" wrapText="1"/>
    </xf>
    <xf numFmtId="0" fontId="40" fillId="36" borderId="20" xfId="0" applyFont="1" applyFill="1" applyBorder="1" applyAlignment="1">
      <alignment horizontal="left" vertical="top" wrapText="1"/>
    </xf>
    <xf numFmtId="0" fontId="41" fillId="36" borderId="30" xfId="0" applyFont="1" applyFill="1" applyBorder="1" applyAlignment="1">
      <alignment horizontal="center" vertical="top" wrapText="1"/>
    </xf>
    <xf numFmtId="0" fontId="40" fillId="36" borderId="46" xfId="0" applyFont="1" applyFill="1" applyBorder="1" applyAlignment="1">
      <alignment horizontal="center" vertical="top" wrapText="1"/>
    </xf>
    <xf numFmtId="0" fontId="41" fillId="36" borderId="19" xfId="0" applyFont="1" applyFill="1" applyBorder="1" applyAlignment="1">
      <alignment horizontal="center" vertical="top" wrapText="1"/>
    </xf>
    <xf numFmtId="0" fontId="40" fillId="36" borderId="36" xfId="0" applyFont="1" applyFill="1" applyBorder="1" applyAlignment="1">
      <alignment horizontal="center" vertical="top" wrapText="1"/>
    </xf>
    <xf numFmtId="0" fontId="40" fillId="36" borderId="39" xfId="0" applyFont="1" applyFill="1" applyBorder="1" applyAlignment="1">
      <alignment horizontal="center" vertical="top" wrapText="1"/>
    </xf>
    <xf numFmtId="0" fontId="40" fillId="36" borderId="47" xfId="0" applyFont="1" applyFill="1" applyBorder="1" applyAlignment="1">
      <alignment horizontal="center" vertical="top" wrapText="1"/>
    </xf>
    <xf numFmtId="0" fontId="40" fillId="36" borderId="20" xfId="0" applyFont="1" applyFill="1" applyBorder="1" applyAlignment="1">
      <alignment horizontal="center" vertical="top" wrapText="1"/>
    </xf>
    <xf numFmtId="0" fontId="40" fillId="36" borderId="38" xfId="0" applyFont="1" applyFill="1" applyBorder="1" applyAlignment="1">
      <alignment horizontal="center" vertical="top" wrapText="1"/>
    </xf>
    <xf numFmtId="0" fontId="41" fillId="36" borderId="20" xfId="0" applyFont="1" applyFill="1" applyBorder="1" applyAlignment="1">
      <alignment horizontal="center" vertical="top" wrapText="1"/>
    </xf>
    <xf numFmtId="49" fontId="41" fillId="36" borderId="11" xfId="0" applyNumberFormat="1" applyFont="1" applyFill="1" applyBorder="1" applyAlignment="1">
      <alignment horizontal="center" vertical="top" wrapText="1"/>
    </xf>
    <xf numFmtId="49" fontId="40" fillId="36" borderId="31" xfId="0" applyNumberFormat="1" applyFont="1" applyFill="1" applyBorder="1" applyAlignment="1">
      <alignment horizontal="center" vertical="top" wrapText="1"/>
    </xf>
    <xf numFmtId="164" fontId="40" fillId="36" borderId="36" xfId="0" applyNumberFormat="1" applyFont="1" applyFill="1" applyBorder="1" applyAlignment="1">
      <alignment horizontal="right" vertical="top" wrapText="1"/>
    </xf>
    <xf numFmtId="164" fontId="41" fillId="36" borderId="14" xfId="0" applyNumberFormat="1" applyFont="1" applyFill="1" applyBorder="1" applyAlignment="1">
      <alignment horizontal="right" vertical="top" wrapText="1"/>
    </xf>
    <xf numFmtId="165" fontId="40" fillId="36" borderId="20" xfId="0" applyNumberFormat="1" applyFont="1" applyFill="1" applyBorder="1" applyAlignment="1">
      <alignment horizontal="center" vertical="top" wrapText="1"/>
    </xf>
    <xf numFmtId="49" fontId="40" fillId="36" borderId="48" xfId="0" applyNumberFormat="1" applyFont="1" applyFill="1" applyBorder="1" applyAlignment="1">
      <alignment horizontal="center" vertical="top" wrapText="1"/>
    </xf>
    <xf numFmtId="164" fontId="40" fillId="36" borderId="10" xfId="0" applyNumberFormat="1" applyFont="1" applyFill="1" applyBorder="1" applyAlignment="1">
      <alignment horizontal="right" vertical="top" wrapText="1"/>
    </xf>
    <xf numFmtId="49" fontId="41" fillId="36" borderId="48" xfId="0" applyNumberFormat="1" applyFont="1" applyFill="1" applyBorder="1" applyAlignment="1">
      <alignment horizontal="center" vertical="top" wrapText="1"/>
    </xf>
    <xf numFmtId="0" fontId="41" fillId="36" borderId="26" xfId="0" applyFont="1" applyFill="1" applyBorder="1" applyAlignment="1">
      <alignment vertical="top" wrapText="1"/>
    </xf>
    <xf numFmtId="0" fontId="41" fillId="36" borderId="29" xfId="0" applyFont="1" applyFill="1" applyBorder="1" applyAlignment="1">
      <alignment vertical="top" wrapText="1"/>
    </xf>
    <xf numFmtId="0" fontId="41" fillId="36" borderId="0" xfId="0" applyFont="1" applyFill="1" applyBorder="1" applyAlignment="1">
      <alignment vertical="top" wrapText="1"/>
    </xf>
    <xf numFmtId="0" fontId="41" fillId="36" borderId="49" xfId="0" applyFont="1" applyFill="1" applyBorder="1" applyAlignment="1">
      <alignment vertical="top" wrapText="1"/>
    </xf>
    <xf numFmtId="49" fontId="40" fillId="32" borderId="20" xfId="0" applyNumberFormat="1" applyFont="1" applyFill="1" applyBorder="1" applyAlignment="1">
      <alignment horizontal="center" vertical="top" wrapText="1"/>
    </xf>
    <xf numFmtId="4" fontId="40" fillId="36" borderId="27" xfId="0" applyNumberFormat="1" applyFont="1" applyFill="1" applyBorder="1" applyAlignment="1">
      <alignment vertical="top" wrapText="1"/>
    </xf>
    <xf numFmtId="4" fontId="40" fillId="36" borderId="0" xfId="0" applyNumberFormat="1" applyFont="1" applyFill="1" applyBorder="1" applyAlignment="1">
      <alignment vertical="top" wrapText="1"/>
    </xf>
    <xf numFmtId="164" fontId="40" fillId="36" borderId="49" xfId="0" applyNumberFormat="1" applyFont="1" applyFill="1" applyBorder="1" applyAlignment="1">
      <alignment horizontal="right" vertical="top" wrapText="1"/>
    </xf>
    <xf numFmtId="4" fontId="40" fillId="36" borderId="20" xfId="0" applyNumberFormat="1" applyFont="1" applyFill="1" applyBorder="1" applyAlignment="1">
      <alignment vertical="top" wrapText="1"/>
    </xf>
    <xf numFmtId="4" fontId="40" fillId="36" borderId="50" xfId="0" applyNumberFormat="1" applyFont="1" applyFill="1" applyBorder="1" applyAlignment="1">
      <alignment vertical="top" wrapText="1"/>
    </xf>
    <xf numFmtId="164" fontId="40" fillId="36" borderId="38" xfId="0" applyNumberFormat="1" applyFont="1" applyFill="1" applyBorder="1" applyAlignment="1">
      <alignment horizontal="right" vertical="top" wrapText="1"/>
    </xf>
    <xf numFmtId="49" fontId="40" fillId="36" borderId="46" xfId="0" applyNumberFormat="1" applyFont="1" applyFill="1" applyBorder="1" applyAlignment="1">
      <alignment horizontal="center" vertical="top" wrapText="1"/>
    </xf>
    <xf numFmtId="49" fontId="40" fillId="36" borderId="47" xfId="0" applyNumberFormat="1" applyFont="1" applyFill="1" applyBorder="1" applyAlignment="1">
      <alignment horizontal="center" vertical="top" wrapText="1"/>
    </xf>
    <xf numFmtId="164" fontId="40" fillId="36" borderId="35" xfId="0" applyNumberFormat="1" applyFont="1" applyFill="1" applyBorder="1" applyAlignment="1">
      <alignment horizontal="right" vertical="top" wrapText="1"/>
    </xf>
    <xf numFmtId="4" fontId="40" fillId="36" borderId="46" xfId="0" applyNumberFormat="1" applyFont="1" applyFill="1" applyBorder="1" applyAlignment="1">
      <alignment horizontal="right" vertical="top" wrapText="1"/>
    </xf>
    <xf numFmtId="4" fontId="40" fillId="36" borderId="47" xfId="0" applyNumberFormat="1" applyFont="1" applyFill="1" applyBorder="1" applyAlignment="1">
      <alignment horizontal="right" vertical="top" wrapText="1"/>
    </xf>
    <xf numFmtId="164" fontId="40" fillId="36" borderId="2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41" fillId="37" borderId="20" xfId="0" applyFont="1" applyFill="1" applyBorder="1" applyAlignment="1">
      <alignment horizontal="center" vertical="top" wrapText="1"/>
    </xf>
    <xf numFmtId="49" fontId="41" fillId="37" borderId="32" xfId="0" applyNumberFormat="1" applyFont="1" applyFill="1" applyBorder="1" applyAlignment="1">
      <alignment horizontal="center" vertical="top" wrapText="1"/>
    </xf>
    <xf numFmtId="4" fontId="41" fillId="37" borderId="22" xfId="0" applyNumberFormat="1" applyFont="1" applyFill="1" applyBorder="1" applyAlignment="1">
      <alignment horizontal="right" vertical="top" wrapText="1"/>
    </xf>
    <xf numFmtId="165" fontId="41" fillId="37" borderId="18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40" fillId="37" borderId="20" xfId="0" applyFont="1" applyFill="1" applyBorder="1" applyAlignment="1">
      <alignment horizontal="center" vertical="top" wrapText="1"/>
    </xf>
    <xf numFmtId="49" fontId="40" fillId="37" borderId="35" xfId="0" applyNumberFormat="1" applyFont="1" applyFill="1" applyBorder="1" applyAlignment="1">
      <alignment horizontal="center" vertical="top" wrapText="1"/>
    </xf>
    <xf numFmtId="49" fontId="40" fillId="37" borderId="36" xfId="0" applyNumberFormat="1" applyFont="1" applyFill="1" applyBorder="1" applyAlignment="1">
      <alignment horizontal="center" vertical="top" wrapText="1"/>
    </xf>
    <xf numFmtId="4" fontId="40" fillId="37" borderId="35" xfId="0" applyNumberFormat="1" applyFont="1" applyFill="1" applyBorder="1" applyAlignment="1">
      <alignment horizontal="right" vertical="top" wrapText="1"/>
    </xf>
    <xf numFmtId="4" fontId="40" fillId="37" borderId="36" xfId="0" applyNumberFormat="1" applyFont="1" applyFill="1" applyBorder="1" applyAlignment="1">
      <alignment horizontal="right" vertical="top" wrapText="1"/>
    </xf>
    <xf numFmtId="165" fontId="40" fillId="37" borderId="18" xfId="0" applyNumberFormat="1" applyFont="1" applyFill="1" applyBorder="1" applyAlignment="1">
      <alignment horizontal="center" vertical="top" wrapText="1"/>
    </xf>
    <xf numFmtId="165" fontId="40" fillId="37" borderId="14" xfId="0" applyNumberFormat="1" applyFont="1" applyFill="1" applyBorder="1" applyAlignment="1">
      <alignment horizontal="center" vertical="top" wrapText="1"/>
    </xf>
    <xf numFmtId="49" fontId="40" fillId="36" borderId="25" xfId="0" applyNumberFormat="1" applyFont="1" applyFill="1" applyBorder="1" applyAlignment="1">
      <alignment horizontal="center" vertical="top" wrapText="1"/>
    </xf>
    <xf numFmtId="4" fontId="40" fillId="36" borderId="25" xfId="0" applyNumberFormat="1" applyFont="1" applyFill="1" applyBorder="1" applyAlignment="1">
      <alignment horizontal="right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4" fontId="41" fillId="36" borderId="23" xfId="0" applyNumberFormat="1" applyFont="1" applyFill="1" applyBorder="1" applyAlignment="1">
      <alignment horizontal="right" vertical="top" wrapText="1"/>
    </xf>
    <xf numFmtId="4" fontId="41" fillId="36" borderId="51" xfId="0" applyNumberFormat="1" applyFont="1" applyFill="1" applyBorder="1" applyAlignment="1">
      <alignment horizontal="right" vertical="top" wrapText="1"/>
    </xf>
    <xf numFmtId="49" fontId="41" fillId="36" borderId="27" xfId="0" applyNumberFormat="1" applyFont="1" applyFill="1" applyBorder="1" applyAlignment="1">
      <alignment horizontal="center" vertical="top" wrapText="1"/>
    </xf>
    <xf numFmtId="4" fontId="41" fillId="36" borderId="32" xfId="0" applyNumberFormat="1" applyFont="1" applyFill="1" applyBorder="1" applyAlignment="1">
      <alignment horizontal="right" vertical="top" wrapText="1"/>
    </xf>
    <xf numFmtId="0" fontId="40" fillId="36" borderId="35" xfId="0" applyFont="1" applyFill="1" applyBorder="1" applyAlignment="1">
      <alignment horizontal="center" vertical="top" wrapText="1"/>
    </xf>
    <xf numFmtId="0" fontId="40" fillId="36" borderId="46" xfId="0" applyFont="1" applyFill="1" applyBorder="1" applyAlignment="1">
      <alignment horizontal="center" vertical="top" wrapText="1"/>
    </xf>
    <xf numFmtId="0" fontId="40" fillId="36" borderId="35" xfId="0" applyFont="1" applyFill="1" applyBorder="1" applyAlignment="1">
      <alignment horizontal="left" vertical="top" wrapText="1"/>
    </xf>
    <xf numFmtId="0" fontId="40" fillId="36" borderId="46" xfId="0" applyFont="1" applyFill="1" applyBorder="1" applyAlignment="1">
      <alignment horizontal="left" vertical="top" wrapText="1"/>
    </xf>
    <xf numFmtId="0" fontId="41" fillId="36" borderId="35" xfId="0" applyFont="1" applyFill="1" applyBorder="1" applyAlignment="1">
      <alignment horizontal="center" vertical="top" wrapText="1"/>
    </xf>
    <xf numFmtId="0" fontId="41" fillId="36" borderId="37" xfId="0" applyFont="1" applyFill="1" applyBorder="1" applyAlignment="1">
      <alignment horizontal="center" vertical="top" wrapText="1"/>
    </xf>
    <xf numFmtId="0" fontId="41" fillId="36" borderId="48" xfId="0" applyFont="1" applyFill="1" applyBorder="1" applyAlignment="1">
      <alignment horizontal="left" vertical="top" wrapText="1"/>
    </xf>
    <xf numFmtId="0" fontId="41" fillId="36" borderId="52" xfId="0" applyFont="1" applyFill="1" applyBorder="1" applyAlignment="1">
      <alignment horizontal="left" vertical="top" wrapText="1"/>
    </xf>
    <xf numFmtId="0" fontId="40" fillId="36" borderId="36" xfId="0" applyFont="1" applyFill="1" applyBorder="1" applyAlignment="1">
      <alignment horizontal="left" vertical="top" wrapText="1"/>
    </xf>
    <xf numFmtId="0" fontId="40" fillId="36" borderId="39" xfId="0" applyFont="1" applyFill="1" applyBorder="1" applyAlignment="1">
      <alignment horizontal="left" vertical="top" wrapText="1"/>
    </xf>
    <xf numFmtId="0" fontId="40" fillId="36" borderId="20" xfId="0" applyFont="1" applyFill="1" applyBorder="1" applyAlignment="1">
      <alignment horizontal="left" vertical="top" wrapText="1"/>
    </xf>
    <xf numFmtId="0" fontId="40" fillId="36" borderId="38" xfId="0" applyFont="1" applyFill="1" applyBorder="1" applyAlignment="1">
      <alignment horizontal="left" vertical="top" wrapText="1"/>
    </xf>
    <xf numFmtId="0" fontId="41" fillId="37" borderId="23" xfId="0" applyFont="1" applyFill="1" applyBorder="1" applyAlignment="1">
      <alignment horizontal="center" vertical="top" wrapText="1"/>
    </xf>
    <xf numFmtId="0" fontId="41" fillId="37" borderId="32" xfId="0" applyFont="1" applyFill="1" applyBorder="1" applyAlignment="1">
      <alignment horizontal="center" vertical="top" wrapText="1"/>
    </xf>
    <xf numFmtId="0" fontId="40" fillId="37" borderId="35" xfId="0" applyFont="1" applyFill="1" applyBorder="1" applyAlignment="1">
      <alignment horizontal="center" vertical="top" wrapText="1"/>
    </xf>
    <xf numFmtId="0" fontId="40" fillId="37" borderId="46" xfId="0" applyFont="1" applyFill="1" applyBorder="1" applyAlignment="1">
      <alignment horizontal="center" vertical="top" wrapText="1"/>
    </xf>
    <xf numFmtId="0" fontId="40" fillId="37" borderId="36" xfId="0" applyFont="1" applyFill="1" applyBorder="1" applyAlignment="1">
      <alignment horizontal="center" vertical="top" wrapText="1"/>
    </xf>
    <xf numFmtId="0" fontId="40" fillId="37" borderId="47" xfId="0" applyFont="1" applyFill="1" applyBorder="1" applyAlignment="1">
      <alignment horizontal="center" vertical="top" wrapText="1"/>
    </xf>
    <xf numFmtId="0" fontId="41" fillId="37" borderId="44" xfId="0" applyFont="1" applyFill="1" applyBorder="1" applyAlignment="1">
      <alignment horizontal="left" vertical="top" wrapText="1"/>
    </xf>
    <xf numFmtId="0" fontId="41" fillId="37" borderId="40" xfId="0" applyFont="1" applyFill="1" applyBorder="1" applyAlignment="1">
      <alignment horizontal="left" vertical="top" wrapText="1"/>
    </xf>
    <xf numFmtId="0" fontId="40" fillId="36" borderId="37" xfId="0" applyFont="1" applyFill="1" applyBorder="1" applyAlignment="1">
      <alignment horizontal="left" vertical="top" wrapText="1"/>
    </xf>
    <xf numFmtId="0" fontId="40" fillId="36" borderId="20" xfId="0" applyFont="1" applyFill="1" applyBorder="1" applyAlignment="1">
      <alignment horizontal="center" vertical="top" wrapText="1"/>
    </xf>
    <xf numFmtId="0" fontId="40" fillId="36" borderId="0" xfId="0" applyFont="1" applyFill="1" applyBorder="1" applyAlignment="1">
      <alignment horizontal="center" vertical="top" wrapText="1"/>
    </xf>
    <xf numFmtId="0" fontId="40" fillId="36" borderId="36" xfId="0" applyFont="1" applyFill="1" applyBorder="1" applyAlignment="1">
      <alignment horizontal="center" vertical="top" wrapText="1"/>
    </xf>
    <xf numFmtId="0" fontId="40" fillId="36" borderId="39" xfId="0" applyFont="1" applyFill="1" applyBorder="1" applyAlignment="1">
      <alignment horizontal="center" vertical="top" wrapText="1"/>
    </xf>
    <xf numFmtId="0" fontId="40" fillId="36" borderId="47" xfId="0" applyFont="1" applyFill="1" applyBorder="1" applyAlignment="1">
      <alignment horizontal="center" vertical="top" wrapText="1"/>
    </xf>
    <xf numFmtId="0" fontId="40" fillId="36" borderId="47" xfId="0" applyFont="1" applyFill="1" applyBorder="1" applyAlignment="1">
      <alignment horizontal="left" vertical="top" wrapText="1"/>
    </xf>
    <xf numFmtId="0" fontId="41" fillId="36" borderId="33" xfId="0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horizontal="center" vertical="top" wrapText="1"/>
    </xf>
    <xf numFmtId="0" fontId="40" fillId="36" borderId="10" xfId="0" applyFont="1" applyFill="1" applyBorder="1" applyAlignment="1">
      <alignment horizontal="center" vertical="top" wrapText="1"/>
    </xf>
    <xf numFmtId="0" fontId="41" fillId="36" borderId="21" xfId="0" applyFont="1" applyFill="1" applyBorder="1" applyAlignment="1">
      <alignment horizontal="left" vertical="top" wrapText="1"/>
    </xf>
    <xf numFmtId="0" fontId="41" fillId="36" borderId="13" xfId="0" applyFont="1" applyFill="1" applyBorder="1" applyAlignment="1">
      <alignment horizontal="left" vertical="top" wrapText="1"/>
    </xf>
    <xf numFmtId="0" fontId="40" fillId="36" borderId="23" xfId="0" applyFont="1" applyFill="1" applyBorder="1" applyAlignment="1">
      <alignment horizontal="left" vertical="top" wrapText="1"/>
    </xf>
    <xf numFmtId="0" fontId="40" fillId="36" borderId="32" xfId="0" applyFont="1" applyFill="1" applyBorder="1" applyAlignment="1">
      <alignment horizontal="left" vertical="top" wrapText="1"/>
    </xf>
    <xf numFmtId="0" fontId="40" fillId="36" borderId="12" xfId="0" applyFont="1" applyFill="1" applyBorder="1" applyAlignment="1">
      <alignment horizontal="left" vertical="top" wrapText="1"/>
    </xf>
    <xf numFmtId="0" fontId="40" fillId="36" borderId="37" xfId="0" applyFont="1" applyFill="1" applyBorder="1" applyAlignment="1">
      <alignment horizontal="center" vertical="top" wrapText="1"/>
    </xf>
    <xf numFmtId="0" fontId="40" fillId="36" borderId="21" xfId="0" applyFont="1" applyFill="1" applyBorder="1" applyAlignment="1">
      <alignment horizontal="left" vertical="top" wrapText="1"/>
    </xf>
    <xf numFmtId="0" fontId="40" fillId="36" borderId="13" xfId="0" applyFont="1" applyFill="1" applyBorder="1" applyAlignment="1">
      <alignment horizontal="left" vertical="top" wrapText="1"/>
    </xf>
    <xf numFmtId="0" fontId="41" fillId="36" borderId="33" xfId="0" applyFont="1" applyFill="1" applyBorder="1" applyAlignment="1">
      <alignment horizontal="left" vertical="top" wrapText="1"/>
    </xf>
    <xf numFmtId="0" fontId="41" fillId="36" borderId="0" xfId="0" applyFont="1" applyFill="1" applyBorder="1" applyAlignment="1">
      <alignment horizontal="center" vertical="top" wrapText="1"/>
    </xf>
    <xf numFmtId="0" fontId="41" fillId="36" borderId="24" xfId="0" applyFont="1" applyFill="1" applyBorder="1" applyAlignment="1">
      <alignment horizontal="center" vertical="top" wrapText="1"/>
    </xf>
    <xf numFmtId="0" fontId="41" fillId="36" borderId="26" xfId="0" applyFont="1" applyFill="1" applyBorder="1" applyAlignment="1">
      <alignment horizontal="left" vertical="top" wrapText="1"/>
    </xf>
    <xf numFmtId="0" fontId="41" fillId="36" borderId="24" xfId="0" applyFont="1" applyFill="1" applyBorder="1" applyAlignment="1">
      <alignment horizontal="left" vertical="top" wrapText="1"/>
    </xf>
    <xf numFmtId="0" fontId="41" fillId="36" borderId="22" xfId="0" applyFont="1" applyFill="1" applyBorder="1" applyAlignment="1">
      <alignment horizontal="left" vertical="top" wrapText="1"/>
    </xf>
    <xf numFmtId="0" fontId="41" fillId="36" borderId="22" xfId="0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horizontal="left" vertical="top" wrapText="1"/>
    </xf>
    <xf numFmtId="49" fontId="41" fillId="36" borderId="20" xfId="0" applyNumberFormat="1" applyFont="1" applyFill="1" applyBorder="1" applyAlignment="1">
      <alignment horizontal="center" vertical="top" wrapText="1"/>
    </xf>
    <xf numFmtId="49" fontId="41" fillId="36" borderId="0" xfId="0" applyNumberFormat="1" applyFont="1" applyFill="1" applyBorder="1" applyAlignment="1">
      <alignment horizontal="center" vertical="top" wrapText="1"/>
    </xf>
    <xf numFmtId="0" fontId="41" fillId="36" borderId="25" xfId="0" applyFont="1" applyFill="1" applyBorder="1" applyAlignment="1">
      <alignment horizontal="center" vertical="top" wrapText="1"/>
    </xf>
    <xf numFmtId="0" fontId="41" fillId="36" borderId="25" xfId="0" applyFont="1" applyFill="1" applyBorder="1" applyAlignment="1">
      <alignment horizontal="left" vertical="top" wrapText="1"/>
    </xf>
    <xf numFmtId="0" fontId="41" fillId="36" borderId="19" xfId="0" applyFont="1" applyFill="1" applyBorder="1" applyAlignment="1">
      <alignment horizontal="center" vertical="top" wrapText="1"/>
    </xf>
    <xf numFmtId="0" fontId="41" fillId="34" borderId="53" xfId="0" applyFont="1" applyFill="1" applyBorder="1" applyAlignment="1">
      <alignment horizontal="right" vertical="top" wrapText="1"/>
    </xf>
    <xf numFmtId="0" fontId="41" fillId="34" borderId="41" xfId="0" applyFont="1" applyFill="1" applyBorder="1" applyAlignment="1">
      <alignment horizontal="right" vertical="top" wrapText="1"/>
    </xf>
    <xf numFmtId="0" fontId="41" fillId="35" borderId="12" xfId="0" applyFont="1" applyFill="1" applyBorder="1" applyAlignment="1">
      <alignment horizontal="center" vertical="top" wrapText="1"/>
    </xf>
    <xf numFmtId="0" fontId="41" fillId="35" borderId="12" xfId="0" applyFont="1" applyFill="1" applyBorder="1" applyAlignment="1">
      <alignment horizontal="left" vertical="top" wrapText="1"/>
    </xf>
    <xf numFmtId="0" fontId="40" fillId="36" borderId="24" xfId="0" applyFont="1" applyFill="1" applyBorder="1" applyAlignment="1">
      <alignment horizontal="center" vertical="top" wrapText="1"/>
    </xf>
    <xf numFmtId="0" fontId="40" fillId="36" borderId="25" xfId="0" applyFont="1" applyFill="1" applyBorder="1" applyAlignment="1">
      <alignment horizontal="left" vertical="top" wrapText="1"/>
    </xf>
    <xf numFmtId="0" fontId="41" fillId="35" borderId="25" xfId="0" applyFont="1" applyFill="1" applyBorder="1" applyAlignment="1">
      <alignment horizontal="center" vertical="top" wrapText="1"/>
    </xf>
    <xf numFmtId="0" fontId="41" fillId="36" borderId="54" xfId="0" applyFont="1" applyFill="1" applyBorder="1" applyAlignment="1">
      <alignment horizontal="left" vertical="top" wrapText="1"/>
    </xf>
    <xf numFmtId="0" fontId="40" fillId="36" borderId="28" xfId="0" applyFont="1" applyFill="1" applyBorder="1" applyAlignment="1">
      <alignment horizontal="center" vertical="top" wrapText="1"/>
    </xf>
    <xf numFmtId="0" fontId="40" fillId="36" borderId="49" xfId="0" applyFont="1" applyFill="1" applyBorder="1" applyAlignment="1">
      <alignment horizontal="center" vertical="top" wrapText="1"/>
    </xf>
    <xf numFmtId="0" fontId="40" fillId="36" borderId="38" xfId="0" applyFont="1" applyFill="1" applyBorder="1" applyAlignment="1">
      <alignment horizontal="center" vertical="top" wrapText="1"/>
    </xf>
    <xf numFmtId="0" fontId="41" fillId="36" borderId="12" xfId="0" applyFont="1" applyFill="1" applyBorder="1" applyAlignment="1">
      <alignment horizontal="center" vertical="top" wrapText="1"/>
    </xf>
    <xf numFmtId="0" fontId="40" fillId="36" borderId="32" xfId="0" applyFont="1" applyFill="1" applyBorder="1" applyAlignment="1">
      <alignment horizontal="center" vertical="top" wrapText="1"/>
    </xf>
    <xf numFmtId="0" fontId="40" fillId="36" borderId="27" xfId="0" applyFont="1" applyFill="1" applyBorder="1" applyAlignment="1">
      <alignment horizontal="center" vertical="top" wrapText="1"/>
    </xf>
    <xf numFmtId="0" fontId="40" fillId="35" borderId="12" xfId="0" applyFont="1" applyFill="1" applyBorder="1" applyAlignment="1">
      <alignment horizontal="center" vertical="top" wrapText="1"/>
    </xf>
    <xf numFmtId="0" fontId="40" fillId="35" borderId="25" xfId="0" applyFont="1" applyFill="1" applyBorder="1" applyAlignment="1">
      <alignment horizontal="center" vertical="top" wrapText="1"/>
    </xf>
    <xf numFmtId="0" fontId="41" fillId="35" borderId="25" xfId="0" applyFont="1" applyFill="1" applyBorder="1" applyAlignment="1">
      <alignment horizontal="left" vertical="top" wrapText="1"/>
    </xf>
    <xf numFmtId="0" fontId="41" fillId="36" borderId="12" xfId="0" applyFont="1" applyFill="1" applyBorder="1" applyAlignment="1">
      <alignment horizontal="left" vertical="top" wrapText="1"/>
    </xf>
    <xf numFmtId="0" fontId="41" fillId="36" borderId="51" xfId="0" applyFont="1" applyFill="1" applyBorder="1" applyAlignment="1">
      <alignment horizontal="left" vertical="top" wrapText="1"/>
    </xf>
    <xf numFmtId="0" fontId="41" fillId="36" borderId="45" xfId="0" applyFont="1" applyFill="1" applyBorder="1" applyAlignment="1">
      <alignment horizontal="left" vertical="top" wrapText="1"/>
    </xf>
    <xf numFmtId="0" fontId="41" fillId="36" borderId="41" xfId="0" applyFont="1" applyFill="1" applyBorder="1" applyAlignment="1">
      <alignment horizontal="center" vertical="top" wrapText="1"/>
    </xf>
    <xf numFmtId="0" fontId="41" fillId="36" borderId="41" xfId="0" applyFont="1" applyFill="1" applyBorder="1" applyAlignment="1">
      <alignment horizontal="left" vertical="top" wrapText="1"/>
    </xf>
    <xf numFmtId="0" fontId="40" fillId="35" borderId="33" xfId="0" applyFont="1" applyFill="1" applyBorder="1" applyAlignment="1">
      <alignment horizontal="center" vertical="top" wrapText="1"/>
    </xf>
    <xf numFmtId="0" fontId="41" fillId="36" borderId="42" xfId="0" applyFont="1" applyFill="1" applyBorder="1" applyAlignment="1">
      <alignment horizontal="left" vertical="top" wrapText="1"/>
    </xf>
    <xf numFmtId="0" fontId="40" fillId="36" borderId="0" xfId="0" applyFont="1" applyFill="1" applyBorder="1" applyAlignment="1">
      <alignment horizontal="left" vertical="top" wrapText="1"/>
    </xf>
    <xf numFmtId="0" fontId="41" fillId="36" borderId="30" xfId="0" applyFont="1" applyFill="1" applyBorder="1" applyAlignment="1">
      <alignment horizontal="center" vertical="top" wrapText="1"/>
    </xf>
    <xf numFmtId="0" fontId="41" fillId="36" borderId="42" xfId="0" applyFont="1" applyFill="1" applyBorder="1" applyAlignment="1">
      <alignment horizontal="center" vertical="top" wrapText="1"/>
    </xf>
    <xf numFmtId="0" fontId="41" fillId="36" borderId="13" xfId="0" applyFont="1" applyFill="1" applyBorder="1" applyAlignment="1">
      <alignment horizontal="center" vertical="top" wrapText="1"/>
    </xf>
    <xf numFmtId="0" fontId="41" fillId="36" borderId="32" xfId="0" applyFont="1" applyFill="1" applyBorder="1" applyAlignment="1">
      <alignment horizontal="center" vertical="top" wrapText="1"/>
    </xf>
    <xf numFmtId="0" fontId="40" fillId="36" borderId="55" xfId="0" applyFont="1" applyFill="1" applyBorder="1" applyAlignment="1">
      <alignment horizontal="left" vertical="top" wrapText="1"/>
    </xf>
    <xf numFmtId="0" fontId="40" fillId="36" borderId="56" xfId="0" applyFont="1" applyFill="1" applyBorder="1" applyAlignment="1">
      <alignment horizontal="left" vertical="top" wrapText="1"/>
    </xf>
    <xf numFmtId="0" fontId="41" fillId="34" borderId="16" xfId="0" applyFont="1" applyFill="1" applyBorder="1" applyAlignment="1">
      <alignment horizontal="center" vertical="center" wrapText="1"/>
    </xf>
    <xf numFmtId="0" fontId="40" fillId="35" borderId="2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left" vertical="center" wrapText="1"/>
    </xf>
    <xf numFmtId="0" fontId="41" fillId="36" borderId="46" xfId="0" applyFont="1" applyFill="1" applyBorder="1" applyAlignment="1">
      <alignment horizontal="center" vertical="top" wrapText="1"/>
    </xf>
    <xf numFmtId="0" fontId="41" fillId="36" borderId="20" xfId="0" applyFont="1" applyFill="1" applyBorder="1" applyAlignment="1">
      <alignment horizontal="center" vertical="top" wrapText="1"/>
    </xf>
    <xf numFmtId="0" fontId="41" fillId="36" borderId="36" xfId="0" applyFont="1" applyFill="1" applyBorder="1" applyAlignment="1">
      <alignment horizontal="center" vertical="top" wrapText="1"/>
    </xf>
    <xf numFmtId="0" fontId="41" fillId="36" borderId="47" xfId="0" applyFont="1" applyFill="1" applyBorder="1" applyAlignment="1">
      <alignment horizontal="center" vertical="top" wrapText="1"/>
    </xf>
    <xf numFmtId="0" fontId="40" fillId="36" borderId="22" xfId="0" applyFont="1" applyFill="1" applyBorder="1" applyAlignment="1">
      <alignment horizontal="left" vertical="top" wrapText="1"/>
    </xf>
    <xf numFmtId="0" fontId="43" fillId="2" borderId="47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top" wrapText="1"/>
    </xf>
    <xf numFmtId="0" fontId="41" fillId="36" borderId="16" xfId="0" applyFont="1" applyFill="1" applyBorder="1" applyAlignment="1">
      <alignment horizontal="center" vertical="top" wrapText="1"/>
    </xf>
    <xf numFmtId="0" fontId="41" fillId="36" borderId="44" xfId="0" applyFont="1" applyFill="1" applyBorder="1" applyAlignment="1">
      <alignment horizontal="center" vertical="top" wrapText="1"/>
    </xf>
    <xf numFmtId="0" fontId="41" fillId="36" borderId="40" xfId="0" applyFont="1" applyFill="1" applyBorder="1" applyAlignment="1">
      <alignment horizontal="center" vertical="top" wrapText="1"/>
    </xf>
    <xf numFmtId="0" fontId="41" fillId="36" borderId="23" xfId="0" applyFont="1" applyFill="1" applyBorder="1" applyAlignment="1">
      <alignment horizontal="center" vertical="top" wrapText="1"/>
    </xf>
    <xf numFmtId="0" fontId="41" fillId="36" borderId="48" xfId="0" applyFont="1" applyFill="1" applyBorder="1" applyAlignment="1">
      <alignment horizontal="center" vertical="top" wrapText="1"/>
    </xf>
    <xf numFmtId="0" fontId="41" fillId="36" borderId="52" xfId="0" applyFont="1" applyFill="1" applyBorder="1" applyAlignment="1">
      <alignment horizontal="center" vertical="top" wrapText="1"/>
    </xf>
    <xf numFmtId="0" fontId="40" fillId="36" borderId="54" xfId="0" applyFont="1" applyFill="1" applyBorder="1" applyAlignment="1">
      <alignment horizontal="left" vertical="top" wrapText="1"/>
    </xf>
    <xf numFmtId="0" fontId="40" fillId="32" borderId="20" xfId="0" applyFont="1" applyFill="1" applyBorder="1" applyAlignment="1">
      <alignment horizontal="left" vertical="top" wrapText="1"/>
    </xf>
    <xf numFmtId="0" fontId="40" fillId="32" borderId="0" xfId="0" applyFont="1" applyFill="1" applyBorder="1" applyAlignment="1">
      <alignment horizontal="left" vertical="top" wrapText="1"/>
    </xf>
    <xf numFmtId="0" fontId="41" fillId="36" borderId="23" xfId="0" applyFont="1" applyFill="1" applyBorder="1" applyAlignment="1">
      <alignment horizontal="left" vertical="top" wrapText="1"/>
    </xf>
    <xf numFmtId="0" fontId="41" fillId="36" borderId="32" xfId="0" applyFont="1" applyFill="1" applyBorder="1" applyAlignment="1">
      <alignment horizontal="left" vertical="top" wrapText="1"/>
    </xf>
    <xf numFmtId="0" fontId="41" fillId="36" borderId="54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tabSelected="1" zoomScalePageLayoutView="0" workbookViewId="0" topLeftCell="A229">
      <selection activeCell="H232" sqref="H232"/>
    </sheetView>
  </sheetViews>
  <sheetFormatPr defaultColWidth="9.33203125" defaultRowHeight="10.5"/>
  <cols>
    <col min="1" max="1" width="7.16015625" style="0" customWidth="1"/>
    <col min="2" max="2" width="1.66796875" style="0" customWidth="1"/>
    <col min="3" max="3" width="9.5" style="0" customWidth="1"/>
    <col min="4" max="4" width="8.83203125" style="3" customWidth="1"/>
    <col min="5" max="5" width="36.33203125" style="0" customWidth="1"/>
    <col min="6" max="6" width="6.16015625" style="0" customWidth="1"/>
    <col min="7" max="7" width="15.66015625" style="1" customWidth="1"/>
    <col min="8" max="8" width="17.66015625" style="0" customWidth="1"/>
    <col min="9" max="9" width="18" style="4" customWidth="1"/>
    <col min="10" max="10" width="13" style="2" customWidth="1"/>
    <col min="11" max="16384" width="9.16015625" style="155" customWidth="1"/>
  </cols>
  <sheetData>
    <row r="1" spans="1:10" ht="12.75" customHeight="1">
      <c r="A1" s="5"/>
      <c r="B1" s="5"/>
      <c r="C1" s="5"/>
      <c r="D1" s="6"/>
      <c r="E1" s="5"/>
      <c r="F1" s="5"/>
      <c r="G1" s="270" t="s">
        <v>244</v>
      </c>
      <c r="H1" s="270"/>
      <c r="I1" s="270"/>
      <c r="J1" s="270"/>
    </row>
    <row r="2" spans="1:10" ht="12.75" customHeight="1">
      <c r="A2" s="5"/>
      <c r="B2" s="5"/>
      <c r="C2" s="5"/>
      <c r="D2" s="6"/>
      <c r="E2" s="5"/>
      <c r="F2" s="5"/>
      <c r="G2" s="270"/>
      <c r="H2" s="270"/>
      <c r="I2" s="270"/>
      <c r="J2" s="270"/>
    </row>
    <row r="3" spans="1:10" ht="12.75">
      <c r="A3" s="5"/>
      <c r="B3" s="5"/>
      <c r="C3" s="5"/>
      <c r="D3" s="6"/>
      <c r="E3" s="5"/>
      <c r="F3" s="5"/>
      <c r="G3" s="9"/>
      <c r="H3" s="5"/>
      <c r="I3" s="7"/>
      <c r="J3" s="8"/>
    </row>
    <row r="4" spans="1:10" ht="13.5" customHeight="1">
      <c r="A4" s="269" t="s">
        <v>245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24.75" customHeight="1">
      <c r="A5" s="16" t="s">
        <v>1</v>
      </c>
      <c r="B5" s="261" t="s">
        <v>2</v>
      </c>
      <c r="C5" s="261"/>
      <c r="D5" s="17" t="s">
        <v>215</v>
      </c>
      <c r="E5" s="261" t="s">
        <v>3</v>
      </c>
      <c r="F5" s="261"/>
      <c r="G5" s="18" t="s">
        <v>211</v>
      </c>
      <c r="H5" s="19" t="s">
        <v>212</v>
      </c>
      <c r="I5" s="20" t="s">
        <v>213</v>
      </c>
      <c r="J5" s="10" t="s">
        <v>214</v>
      </c>
    </row>
    <row r="6" spans="1:10" ht="12" customHeight="1">
      <c r="A6" s="11" t="s">
        <v>4</v>
      </c>
      <c r="B6" s="262" t="s">
        <v>0</v>
      </c>
      <c r="C6" s="262"/>
      <c r="D6" s="14" t="s">
        <v>0</v>
      </c>
      <c r="E6" s="263" t="s">
        <v>5</v>
      </c>
      <c r="F6" s="263"/>
      <c r="G6" s="12">
        <f>G7+G10+G13</f>
        <v>50000</v>
      </c>
      <c r="H6" s="12">
        <f>H7+H10+H13</f>
        <v>1009022.21</v>
      </c>
      <c r="I6" s="12">
        <f>I7+I10+I13</f>
        <v>1056717.65</v>
      </c>
      <c r="J6" s="13">
        <f>I6/H6</f>
        <v>1.047268969431307</v>
      </c>
    </row>
    <row r="7" spans="1:10" ht="12" customHeight="1">
      <c r="A7" s="29" t="s">
        <v>0</v>
      </c>
      <c r="B7" s="182" t="s">
        <v>6</v>
      </c>
      <c r="C7" s="264"/>
      <c r="D7" s="130" t="s">
        <v>0</v>
      </c>
      <c r="E7" s="247" t="s">
        <v>7</v>
      </c>
      <c r="F7" s="247"/>
      <c r="G7" s="31">
        <f>G8+G9</f>
        <v>30000</v>
      </c>
      <c r="H7" s="31">
        <f>H8+H9</f>
        <v>60000</v>
      </c>
      <c r="I7" s="31">
        <f>I8+I9</f>
        <v>118670.19</v>
      </c>
      <c r="J7" s="21">
        <f>I7/H7</f>
        <v>1.9778365</v>
      </c>
    </row>
    <row r="8" spans="1:11" ht="12" customHeight="1">
      <c r="A8" s="29" t="s">
        <v>0</v>
      </c>
      <c r="B8" s="265"/>
      <c r="C8" s="217"/>
      <c r="D8" s="131" t="s">
        <v>8</v>
      </c>
      <c r="E8" s="268" t="s">
        <v>9</v>
      </c>
      <c r="F8" s="268"/>
      <c r="G8" s="34">
        <v>30000</v>
      </c>
      <c r="H8" s="35">
        <v>30000</v>
      </c>
      <c r="I8" s="82">
        <v>83670.19</v>
      </c>
      <c r="J8" s="134">
        <f>I8/H8</f>
        <v>2.7890063333333335</v>
      </c>
      <c r="K8" s="160"/>
    </row>
    <row r="9" spans="1:11" ht="72" customHeight="1">
      <c r="A9" s="115"/>
      <c r="B9" s="266"/>
      <c r="C9" s="267"/>
      <c r="D9" s="79" t="s">
        <v>246</v>
      </c>
      <c r="E9" s="119" t="s">
        <v>252</v>
      </c>
      <c r="F9" s="117"/>
      <c r="G9" s="83">
        <v>0</v>
      </c>
      <c r="H9" s="132">
        <v>30000</v>
      </c>
      <c r="I9" s="83">
        <v>35000</v>
      </c>
      <c r="J9" s="23">
        <f>I9/H9</f>
        <v>1.1666666666666667</v>
      </c>
      <c r="K9" s="160"/>
    </row>
    <row r="10" spans="1:10" s="161" customFormat="1" ht="12" customHeight="1">
      <c r="A10" s="37"/>
      <c r="B10" s="225" t="s">
        <v>216</v>
      </c>
      <c r="C10" s="226"/>
      <c r="D10" s="38"/>
      <c r="E10" s="224" t="s">
        <v>217</v>
      </c>
      <c r="F10" s="224"/>
      <c r="G10" s="33">
        <f>SUM(G11:G12)</f>
        <v>0</v>
      </c>
      <c r="H10" s="39">
        <f>H11+H12</f>
        <v>0</v>
      </c>
      <c r="I10" s="133">
        <f>I11+I12</f>
        <v>1375.25</v>
      </c>
      <c r="J10" s="27" t="s">
        <v>218</v>
      </c>
    </row>
    <row r="11" spans="1:10" ht="12" customHeight="1" hidden="1">
      <c r="A11" s="29"/>
      <c r="B11" s="178"/>
      <c r="C11" s="179"/>
      <c r="D11" s="40" t="s">
        <v>138</v>
      </c>
      <c r="E11" s="180" t="s">
        <v>139</v>
      </c>
      <c r="F11" s="198"/>
      <c r="G11" s="36">
        <v>0</v>
      </c>
      <c r="H11" s="41">
        <v>0</v>
      </c>
      <c r="I11" s="36">
        <v>0</v>
      </c>
      <c r="J11" s="22" t="s">
        <v>218</v>
      </c>
    </row>
    <row r="12" spans="1:10" ht="12" customHeight="1">
      <c r="A12" s="29"/>
      <c r="B12" s="201"/>
      <c r="C12" s="203"/>
      <c r="D12" s="42" t="s">
        <v>8</v>
      </c>
      <c r="E12" s="186" t="s">
        <v>9</v>
      </c>
      <c r="F12" s="187"/>
      <c r="G12" s="43">
        <v>0</v>
      </c>
      <c r="H12" s="44">
        <v>0</v>
      </c>
      <c r="I12" s="43">
        <v>1375.25</v>
      </c>
      <c r="J12" s="23" t="s">
        <v>218</v>
      </c>
    </row>
    <row r="13" spans="1:10" s="161" customFormat="1" ht="12" customHeight="1">
      <c r="A13" s="37" t="s">
        <v>0</v>
      </c>
      <c r="B13" s="255" t="s">
        <v>10</v>
      </c>
      <c r="C13" s="205"/>
      <c r="D13" s="45" t="s">
        <v>0</v>
      </c>
      <c r="E13" s="216" t="s">
        <v>11</v>
      </c>
      <c r="F13" s="216"/>
      <c r="G13" s="46">
        <f>SUM(G14:G15)</f>
        <v>20000</v>
      </c>
      <c r="H13" s="47">
        <f>SUM(H14:H15)</f>
        <v>949022.21</v>
      </c>
      <c r="I13" s="47">
        <f>SUM(I14:I15)</f>
        <v>936672.21</v>
      </c>
      <c r="J13" s="27">
        <f aca="true" t="shared" si="0" ref="J13:J22">I13/H13</f>
        <v>0.9869866059299076</v>
      </c>
    </row>
    <row r="14" spans="1:10" ht="12" customHeight="1">
      <c r="A14" s="29" t="s">
        <v>0</v>
      </c>
      <c r="B14" s="178" t="s">
        <v>0</v>
      </c>
      <c r="C14" s="179"/>
      <c r="D14" s="40" t="s">
        <v>12</v>
      </c>
      <c r="E14" s="259" t="s">
        <v>13</v>
      </c>
      <c r="F14" s="260"/>
      <c r="G14" s="48">
        <v>20000</v>
      </c>
      <c r="H14" s="41">
        <v>20000</v>
      </c>
      <c r="I14" s="36">
        <v>7650</v>
      </c>
      <c r="J14" s="22">
        <f t="shared" si="0"/>
        <v>0.3825</v>
      </c>
    </row>
    <row r="15" spans="1:10" ht="78" customHeight="1">
      <c r="A15" s="29" t="s">
        <v>0</v>
      </c>
      <c r="B15" s="201" t="s">
        <v>0</v>
      </c>
      <c r="C15" s="203"/>
      <c r="D15" s="42" t="s">
        <v>14</v>
      </c>
      <c r="E15" s="186" t="s">
        <v>15</v>
      </c>
      <c r="F15" s="187"/>
      <c r="G15" s="49">
        <v>0</v>
      </c>
      <c r="H15" s="44">
        <v>929022.21</v>
      </c>
      <c r="I15" s="43">
        <v>929022.21</v>
      </c>
      <c r="J15" s="23">
        <f t="shared" si="0"/>
        <v>1</v>
      </c>
    </row>
    <row r="16" spans="1:10" ht="12" customHeight="1">
      <c r="A16" s="50" t="s">
        <v>16</v>
      </c>
      <c r="B16" s="245" t="s">
        <v>0</v>
      </c>
      <c r="C16" s="245"/>
      <c r="D16" s="51" t="s">
        <v>0</v>
      </c>
      <c r="E16" s="246" t="s">
        <v>17</v>
      </c>
      <c r="F16" s="246"/>
      <c r="G16" s="52">
        <f aca="true" t="shared" si="1" ref="G16:I17">G17</f>
        <v>4000</v>
      </c>
      <c r="H16" s="53">
        <f t="shared" si="1"/>
        <v>4000</v>
      </c>
      <c r="I16" s="53">
        <f t="shared" si="1"/>
        <v>4814.57</v>
      </c>
      <c r="J16" s="15">
        <f t="shared" si="0"/>
        <v>1.2036425</v>
      </c>
    </row>
    <row r="17" spans="1:10" s="161" customFormat="1" ht="12" customHeight="1">
      <c r="A17" s="37" t="s">
        <v>0</v>
      </c>
      <c r="B17" s="241" t="s">
        <v>18</v>
      </c>
      <c r="C17" s="241"/>
      <c r="D17" s="30" t="s">
        <v>0</v>
      </c>
      <c r="E17" s="247" t="s">
        <v>19</v>
      </c>
      <c r="F17" s="247"/>
      <c r="G17" s="32">
        <f t="shared" si="1"/>
        <v>4000</v>
      </c>
      <c r="H17" s="32">
        <f t="shared" si="1"/>
        <v>4000</v>
      </c>
      <c r="I17" s="32">
        <f t="shared" si="1"/>
        <v>4814.57</v>
      </c>
      <c r="J17" s="21">
        <f t="shared" si="0"/>
        <v>1.2036425</v>
      </c>
    </row>
    <row r="18" spans="1:10" ht="81" customHeight="1">
      <c r="A18" s="54" t="s">
        <v>0</v>
      </c>
      <c r="B18" s="223" t="s">
        <v>0</v>
      </c>
      <c r="C18" s="223"/>
      <c r="D18" s="55" t="s">
        <v>20</v>
      </c>
      <c r="E18" s="212" t="s">
        <v>21</v>
      </c>
      <c r="F18" s="212"/>
      <c r="G18" s="56">
        <v>4000</v>
      </c>
      <c r="H18" s="57">
        <v>4000</v>
      </c>
      <c r="I18" s="58">
        <v>4814.57</v>
      </c>
      <c r="J18" s="25">
        <f t="shared" si="0"/>
        <v>1.2036425</v>
      </c>
    </row>
    <row r="19" spans="1:10" ht="12" customHeight="1">
      <c r="A19" s="59" t="s">
        <v>22</v>
      </c>
      <c r="B19" s="244" t="s">
        <v>0</v>
      </c>
      <c r="C19" s="244"/>
      <c r="D19" s="60" t="s">
        <v>0</v>
      </c>
      <c r="E19" s="233" t="s">
        <v>23</v>
      </c>
      <c r="F19" s="233"/>
      <c r="G19" s="61">
        <f>G20+G22+G26</f>
        <v>2938000</v>
      </c>
      <c r="H19" s="61">
        <f>H20+H22+H26</f>
        <v>3836735.7</v>
      </c>
      <c r="I19" s="61">
        <f>I20+I22+I26</f>
        <v>2311521.98</v>
      </c>
      <c r="J19" s="13">
        <f t="shared" si="0"/>
        <v>0.6024709963732972</v>
      </c>
    </row>
    <row r="20" spans="1:10" s="161" customFormat="1" ht="12" customHeight="1">
      <c r="A20" s="62" t="s">
        <v>0</v>
      </c>
      <c r="B20" s="257" t="s">
        <v>24</v>
      </c>
      <c r="C20" s="241"/>
      <c r="D20" s="30" t="s">
        <v>0</v>
      </c>
      <c r="E20" s="247" t="s">
        <v>25</v>
      </c>
      <c r="F20" s="247"/>
      <c r="G20" s="31">
        <v>170000</v>
      </c>
      <c r="H20" s="32">
        <v>170000</v>
      </c>
      <c r="I20" s="33">
        <f>I21</f>
        <v>9963</v>
      </c>
      <c r="J20" s="21">
        <f t="shared" si="0"/>
        <v>0.058605882352941174</v>
      </c>
    </row>
    <row r="21" spans="1:10" ht="63.75" customHeight="1">
      <c r="A21" s="63" t="s">
        <v>0</v>
      </c>
      <c r="B21" s="223" t="s">
        <v>0</v>
      </c>
      <c r="C21" s="223"/>
      <c r="D21" s="55" t="s">
        <v>26</v>
      </c>
      <c r="E21" s="212" t="s">
        <v>27</v>
      </c>
      <c r="F21" s="212"/>
      <c r="G21" s="56">
        <v>170000</v>
      </c>
      <c r="H21" s="57">
        <v>170000</v>
      </c>
      <c r="I21" s="58">
        <v>9963</v>
      </c>
      <c r="J21" s="25">
        <f t="shared" si="0"/>
        <v>0.058605882352941174</v>
      </c>
    </row>
    <row r="22" spans="1:10" s="161" customFormat="1" ht="12" customHeight="1">
      <c r="A22" s="64" t="s">
        <v>0</v>
      </c>
      <c r="B22" s="258" t="s">
        <v>28</v>
      </c>
      <c r="C22" s="222"/>
      <c r="D22" s="65" t="s">
        <v>0</v>
      </c>
      <c r="E22" s="221" t="s">
        <v>29</v>
      </c>
      <c r="F22" s="221"/>
      <c r="G22" s="66">
        <f>SUM(G23:G25)</f>
        <v>2768000</v>
      </c>
      <c r="H22" s="66">
        <f>SUM(H23:H25)</f>
        <v>3666735.7</v>
      </c>
      <c r="I22" s="66">
        <f>SUM(I23:I25)</f>
        <v>2298410.53</v>
      </c>
      <c r="J22" s="21">
        <f t="shared" si="0"/>
        <v>0.6268274340034925</v>
      </c>
    </row>
    <row r="23" spans="1:10" ht="24" customHeight="1">
      <c r="A23" s="63"/>
      <c r="B23" s="179"/>
      <c r="C23" s="213"/>
      <c r="D23" s="40" t="s">
        <v>124</v>
      </c>
      <c r="E23" s="180" t="s">
        <v>125</v>
      </c>
      <c r="F23" s="198"/>
      <c r="G23" s="36">
        <v>0</v>
      </c>
      <c r="H23" s="41">
        <v>0</v>
      </c>
      <c r="I23" s="36">
        <v>10498.07</v>
      </c>
      <c r="J23" s="22">
        <v>0</v>
      </c>
    </row>
    <row r="24" spans="1:10" ht="67.5" customHeight="1">
      <c r="A24" s="63" t="s">
        <v>0</v>
      </c>
      <c r="B24" s="200" t="s">
        <v>0</v>
      </c>
      <c r="C24" s="240"/>
      <c r="D24" s="67" t="s">
        <v>30</v>
      </c>
      <c r="E24" s="188" t="s">
        <v>31</v>
      </c>
      <c r="F24" s="189"/>
      <c r="G24" s="68">
        <v>2168000</v>
      </c>
      <c r="H24" s="69">
        <v>3578535.7</v>
      </c>
      <c r="I24" s="68">
        <v>2199712.46</v>
      </c>
      <c r="J24" s="24">
        <f>I24/H24</f>
        <v>0.6146962457297827</v>
      </c>
    </row>
    <row r="25" spans="1:10" ht="64.5" customHeight="1">
      <c r="A25" s="63" t="s">
        <v>0</v>
      </c>
      <c r="B25" s="203" t="s">
        <v>0</v>
      </c>
      <c r="C25" s="202"/>
      <c r="D25" s="42" t="s">
        <v>26</v>
      </c>
      <c r="E25" s="186" t="s">
        <v>27</v>
      </c>
      <c r="F25" s="187"/>
      <c r="G25" s="43">
        <v>600000</v>
      </c>
      <c r="H25" s="44">
        <v>88200</v>
      </c>
      <c r="I25" s="43">
        <v>88200</v>
      </c>
      <c r="J25" s="23">
        <f>I25/H25</f>
        <v>1</v>
      </c>
    </row>
    <row r="26" spans="1:10" s="161" customFormat="1" ht="12.75">
      <c r="A26" s="64"/>
      <c r="B26" s="217">
        <v>60095</v>
      </c>
      <c r="C26" s="218"/>
      <c r="D26" s="45"/>
      <c r="E26" s="219" t="s">
        <v>11</v>
      </c>
      <c r="F26" s="220"/>
      <c r="G26" s="70">
        <v>0</v>
      </c>
      <c r="H26" s="47">
        <v>0</v>
      </c>
      <c r="I26" s="71">
        <f>SUM(I27:I28)</f>
        <v>3148.4500000000003</v>
      </c>
      <c r="J26" s="28">
        <v>0</v>
      </c>
    </row>
    <row r="27" spans="1:10" ht="12.75">
      <c r="A27" s="63"/>
      <c r="B27" s="178"/>
      <c r="C27" s="213"/>
      <c r="D27" s="40" t="s">
        <v>12</v>
      </c>
      <c r="E27" s="180" t="s">
        <v>13</v>
      </c>
      <c r="F27" s="198"/>
      <c r="G27" s="36">
        <v>0</v>
      </c>
      <c r="H27" s="41">
        <v>0</v>
      </c>
      <c r="I27" s="36">
        <v>69.51</v>
      </c>
      <c r="J27" s="22">
        <v>0</v>
      </c>
    </row>
    <row r="28" spans="1:10" ht="28.5" customHeight="1">
      <c r="A28" s="72"/>
      <c r="B28" s="201"/>
      <c r="C28" s="202"/>
      <c r="D28" s="42" t="s">
        <v>124</v>
      </c>
      <c r="E28" s="186" t="s">
        <v>125</v>
      </c>
      <c r="F28" s="187"/>
      <c r="G28" s="43">
        <v>0</v>
      </c>
      <c r="H28" s="44">
        <v>0</v>
      </c>
      <c r="I28" s="43">
        <v>3078.94</v>
      </c>
      <c r="J28" s="23">
        <v>0</v>
      </c>
    </row>
    <row r="29" spans="1:10" ht="12" customHeight="1">
      <c r="A29" s="73" t="s">
        <v>32</v>
      </c>
      <c r="B29" s="245" t="s">
        <v>0</v>
      </c>
      <c r="C29" s="245"/>
      <c r="D29" s="51" t="s">
        <v>0</v>
      </c>
      <c r="E29" s="246" t="s">
        <v>33</v>
      </c>
      <c r="F29" s="246"/>
      <c r="G29" s="74">
        <f>G30+G37</f>
        <v>3074753.29</v>
      </c>
      <c r="H29" s="74">
        <f>H30+H37</f>
        <v>3507973.48</v>
      </c>
      <c r="I29" s="74">
        <f>I30+I37</f>
        <v>3546766.74</v>
      </c>
      <c r="J29" s="15">
        <f>I29/H29</f>
        <v>1.0110585955741034</v>
      </c>
    </row>
    <row r="30" spans="1:10" s="161" customFormat="1" ht="27.75" customHeight="1">
      <c r="A30" s="37" t="s">
        <v>0</v>
      </c>
      <c r="B30" s="222" t="s">
        <v>34</v>
      </c>
      <c r="C30" s="222"/>
      <c r="D30" s="65" t="s">
        <v>0</v>
      </c>
      <c r="E30" s="221" t="s">
        <v>35</v>
      </c>
      <c r="F30" s="221"/>
      <c r="G30" s="75">
        <f>G31+G32+G34+G35</f>
        <v>997253.29</v>
      </c>
      <c r="H30" s="66">
        <v>997253.29</v>
      </c>
      <c r="I30" s="76">
        <f>SUM(I31:I36)</f>
        <v>901109.4099999999</v>
      </c>
      <c r="J30" s="26">
        <f>I30/H30</f>
        <v>0.9035913132961435</v>
      </c>
    </row>
    <row r="31" spans="1:10" ht="69" customHeight="1">
      <c r="A31" s="29" t="s">
        <v>0</v>
      </c>
      <c r="B31" s="178"/>
      <c r="C31" s="179"/>
      <c r="D31" s="77" t="s">
        <v>20</v>
      </c>
      <c r="E31" s="180" t="s">
        <v>21</v>
      </c>
      <c r="F31" s="198"/>
      <c r="G31" s="36">
        <v>380000</v>
      </c>
      <c r="H31" s="41">
        <v>380000</v>
      </c>
      <c r="I31" s="36">
        <v>398941.73</v>
      </c>
      <c r="J31" s="22">
        <f>I31/H31</f>
        <v>1.0498466578947367</v>
      </c>
    </row>
    <row r="32" spans="1:10" ht="12" customHeight="1">
      <c r="A32" s="29" t="s">
        <v>0</v>
      </c>
      <c r="B32" s="199" t="s">
        <v>0</v>
      </c>
      <c r="C32" s="200"/>
      <c r="D32" s="78" t="s">
        <v>36</v>
      </c>
      <c r="E32" s="188" t="s">
        <v>37</v>
      </c>
      <c r="F32" s="189"/>
      <c r="G32" s="68">
        <v>5000.29</v>
      </c>
      <c r="H32" s="69">
        <v>5000.29</v>
      </c>
      <c r="I32" s="68">
        <v>797.4</v>
      </c>
      <c r="J32" s="24">
        <f>I32/H32</f>
        <v>0.1594707506964596</v>
      </c>
    </row>
    <row r="33" spans="1:10" ht="12" customHeight="1">
      <c r="A33" s="29"/>
      <c r="B33" s="199"/>
      <c r="C33" s="200"/>
      <c r="D33" s="78" t="s">
        <v>138</v>
      </c>
      <c r="E33" s="188" t="s">
        <v>139</v>
      </c>
      <c r="F33" s="189"/>
      <c r="G33" s="68">
        <v>0</v>
      </c>
      <c r="H33" s="69">
        <v>0</v>
      </c>
      <c r="I33" s="68">
        <v>5551.95</v>
      </c>
      <c r="J33" s="24">
        <v>0</v>
      </c>
    </row>
    <row r="34" spans="1:10" ht="12" customHeight="1">
      <c r="A34" s="29" t="s">
        <v>0</v>
      </c>
      <c r="B34" s="199" t="s">
        <v>0</v>
      </c>
      <c r="C34" s="200"/>
      <c r="D34" s="78" t="s">
        <v>8</v>
      </c>
      <c r="E34" s="188" t="s">
        <v>9</v>
      </c>
      <c r="F34" s="189"/>
      <c r="G34" s="68">
        <v>47000</v>
      </c>
      <c r="H34" s="69">
        <v>47000</v>
      </c>
      <c r="I34" s="68">
        <v>75836.62</v>
      </c>
      <c r="J34" s="24">
        <f>I34/H34</f>
        <v>1.6135451063829787</v>
      </c>
    </row>
    <row r="35" spans="1:10" ht="108" customHeight="1">
      <c r="A35" s="29" t="s">
        <v>0</v>
      </c>
      <c r="B35" s="199" t="s">
        <v>0</v>
      </c>
      <c r="C35" s="200"/>
      <c r="D35" s="78" t="s">
        <v>38</v>
      </c>
      <c r="E35" s="188" t="s">
        <v>239</v>
      </c>
      <c r="F35" s="189"/>
      <c r="G35" s="68">
        <v>565253</v>
      </c>
      <c r="H35" s="69">
        <v>565253</v>
      </c>
      <c r="I35" s="68">
        <v>200000</v>
      </c>
      <c r="J35" s="24">
        <f>I35/H35</f>
        <v>0.35382386294278845</v>
      </c>
    </row>
    <row r="36" spans="1:10" ht="81.75" customHeight="1">
      <c r="A36" s="29"/>
      <c r="B36" s="201"/>
      <c r="C36" s="203"/>
      <c r="D36" s="79" t="s">
        <v>190</v>
      </c>
      <c r="E36" s="186" t="s">
        <v>238</v>
      </c>
      <c r="F36" s="187"/>
      <c r="G36" s="43">
        <v>0</v>
      </c>
      <c r="H36" s="44">
        <v>0</v>
      </c>
      <c r="I36" s="43">
        <v>219981.71</v>
      </c>
      <c r="J36" s="23">
        <v>0</v>
      </c>
    </row>
    <row r="37" spans="1:10" s="161" customFormat="1" ht="27" customHeight="1">
      <c r="A37" s="37" t="s">
        <v>0</v>
      </c>
      <c r="B37" s="205" t="s">
        <v>39</v>
      </c>
      <c r="C37" s="205"/>
      <c r="D37" s="45" t="s">
        <v>0</v>
      </c>
      <c r="E37" s="216" t="s">
        <v>231</v>
      </c>
      <c r="F37" s="216"/>
      <c r="G37" s="70">
        <f>SUM(G38:G41)</f>
        <v>2077500</v>
      </c>
      <c r="H37" s="70">
        <f>SUM(H38:H41)</f>
        <v>2510720.19</v>
      </c>
      <c r="I37" s="71">
        <f>SUM(I38:I44)</f>
        <v>2645657.3300000005</v>
      </c>
      <c r="J37" s="28">
        <f>I37/H37</f>
        <v>1.0537443959456114</v>
      </c>
    </row>
    <row r="38" spans="1:10" ht="30" customHeight="1">
      <c r="A38" s="29" t="s">
        <v>0</v>
      </c>
      <c r="B38" s="178" t="s">
        <v>0</v>
      </c>
      <c r="C38" s="213"/>
      <c r="D38" s="40" t="s">
        <v>40</v>
      </c>
      <c r="E38" s="180" t="s">
        <v>41</v>
      </c>
      <c r="F38" s="198"/>
      <c r="G38" s="36">
        <v>37500</v>
      </c>
      <c r="H38" s="41">
        <v>37500</v>
      </c>
      <c r="I38" s="36">
        <v>27774.34</v>
      </c>
      <c r="J38" s="22">
        <f>I38/H38</f>
        <v>0.7406490666666666</v>
      </c>
    </row>
    <row r="39" spans="1:10" ht="84" customHeight="1">
      <c r="A39" s="29" t="s">
        <v>0</v>
      </c>
      <c r="B39" s="199" t="s">
        <v>0</v>
      </c>
      <c r="C39" s="240"/>
      <c r="D39" s="67" t="s">
        <v>20</v>
      </c>
      <c r="E39" s="188" t="s">
        <v>21</v>
      </c>
      <c r="F39" s="189"/>
      <c r="G39" s="68">
        <v>37000</v>
      </c>
      <c r="H39" s="69">
        <v>37000</v>
      </c>
      <c r="I39" s="68">
        <v>39105.58</v>
      </c>
      <c r="J39" s="24">
        <f>I39/H39</f>
        <v>1.0569075675675677</v>
      </c>
    </row>
    <row r="40" spans="1:10" ht="45" customHeight="1">
      <c r="A40" s="29" t="s">
        <v>0</v>
      </c>
      <c r="B40" s="199" t="s">
        <v>0</v>
      </c>
      <c r="C40" s="240"/>
      <c r="D40" s="67" t="s">
        <v>42</v>
      </c>
      <c r="E40" s="188" t="s">
        <v>43</v>
      </c>
      <c r="F40" s="189"/>
      <c r="G40" s="68">
        <v>3000</v>
      </c>
      <c r="H40" s="69">
        <v>3000</v>
      </c>
      <c r="I40" s="68">
        <v>4952.05</v>
      </c>
      <c r="J40" s="24">
        <f>I40/H40</f>
        <v>1.6506833333333335</v>
      </c>
    </row>
    <row r="41" spans="1:10" ht="45.75" customHeight="1">
      <c r="A41" s="29" t="s">
        <v>0</v>
      </c>
      <c r="B41" s="199" t="s">
        <v>0</v>
      </c>
      <c r="C41" s="240"/>
      <c r="D41" s="67" t="s">
        <v>44</v>
      </c>
      <c r="E41" s="188" t="s">
        <v>45</v>
      </c>
      <c r="F41" s="189"/>
      <c r="G41" s="68">
        <v>2000000</v>
      </c>
      <c r="H41" s="69">
        <v>2433220.19</v>
      </c>
      <c r="I41" s="68">
        <v>2568888</v>
      </c>
      <c r="J41" s="24">
        <f>I41/H41</f>
        <v>1.055756487044438</v>
      </c>
    </row>
    <row r="42" spans="1:10" ht="45.75" customHeight="1">
      <c r="A42" s="115"/>
      <c r="B42" s="115"/>
      <c r="C42" s="116"/>
      <c r="D42" s="67" t="s">
        <v>247</v>
      </c>
      <c r="E42" s="120" t="s">
        <v>253</v>
      </c>
      <c r="F42" s="118"/>
      <c r="G42" s="68">
        <v>0</v>
      </c>
      <c r="H42" s="69">
        <v>0</v>
      </c>
      <c r="I42" s="68">
        <v>810.69</v>
      </c>
      <c r="J42" s="24">
        <v>0</v>
      </c>
    </row>
    <row r="43" spans="1:10" ht="12.75">
      <c r="A43" s="29"/>
      <c r="B43" s="199"/>
      <c r="C43" s="240"/>
      <c r="D43" s="67" t="s">
        <v>36</v>
      </c>
      <c r="E43" s="188" t="s">
        <v>37</v>
      </c>
      <c r="F43" s="189"/>
      <c r="G43" s="68">
        <v>0</v>
      </c>
      <c r="H43" s="69">
        <v>0</v>
      </c>
      <c r="I43" s="68">
        <v>317.18</v>
      </c>
      <c r="J43" s="24">
        <v>0</v>
      </c>
    </row>
    <row r="44" spans="1:10" ht="32.25" customHeight="1">
      <c r="A44" s="29"/>
      <c r="B44" s="201"/>
      <c r="C44" s="202"/>
      <c r="D44" s="42" t="s">
        <v>138</v>
      </c>
      <c r="E44" s="186" t="s">
        <v>139</v>
      </c>
      <c r="F44" s="187"/>
      <c r="G44" s="43">
        <v>0</v>
      </c>
      <c r="H44" s="44">
        <v>0</v>
      </c>
      <c r="I44" s="43">
        <v>3809.49</v>
      </c>
      <c r="J44" s="23">
        <v>0</v>
      </c>
    </row>
    <row r="45" spans="1:10" ht="12" customHeight="1">
      <c r="A45" s="50" t="s">
        <v>46</v>
      </c>
      <c r="B45" s="245" t="s">
        <v>0</v>
      </c>
      <c r="C45" s="245"/>
      <c r="D45" s="51" t="s">
        <v>0</v>
      </c>
      <c r="E45" s="246" t="s">
        <v>47</v>
      </c>
      <c r="F45" s="246"/>
      <c r="G45" s="74">
        <f aca="true" t="shared" si="2" ref="G45:I46">G46</f>
        <v>800</v>
      </c>
      <c r="H45" s="74">
        <f t="shared" si="2"/>
        <v>800</v>
      </c>
      <c r="I45" s="74">
        <f t="shared" si="2"/>
        <v>800</v>
      </c>
      <c r="J45" s="15">
        <f>I45/H45</f>
        <v>1</v>
      </c>
    </row>
    <row r="46" spans="1:10" s="161" customFormat="1" ht="12" customHeight="1">
      <c r="A46" s="37" t="s">
        <v>0</v>
      </c>
      <c r="B46" s="241" t="s">
        <v>48</v>
      </c>
      <c r="C46" s="241"/>
      <c r="D46" s="30" t="s">
        <v>0</v>
      </c>
      <c r="E46" s="247" t="s">
        <v>49</v>
      </c>
      <c r="F46" s="247"/>
      <c r="G46" s="31">
        <f t="shared" si="2"/>
        <v>800</v>
      </c>
      <c r="H46" s="32">
        <f t="shared" si="2"/>
        <v>800</v>
      </c>
      <c r="I46" s="33">
        <f t="shared" si="2"/>
        <v>800</v>
      </c>
      <c r="J46" s="21">
        <f>I46/H46</f>
        <v>1</v>
      </c>
    </row>
    <row r="47" spans="1:10" ht="57" customHeight="1">
      <c r="A47" s="54" t="s">
        <v>0</v>
      </c>
      <c r="B47" s="223" t="s">
        <v>0</v>
      </c>
      <c r="C47" s="223"/>
      <c r="D47" s="55" t="s">
        <v>50</v>
      </c>
      <c r="E47" s="212" t="s">
        <v>51</v>
      </c>
      <c r="F47" s="212"/>
      <c r="G47" s="56">
        <v>800</v>
      </c>
      <c r="H47" s="57">
        <v>800</v>
      </c>
      <c r="I47" s="58">
        <v>800</v>
      </c>
      <c r="J47" s="25">
        <f>I47/H47</f>
        <v>1</v>
      </c>
    </row>
    <row r="48" spans="1:10" ht="12" customHeight="1">
      <c r="A48" s="50" t="s">
        <v>52</v>
      </c>
      <c r="B48" s="244" t="s">
        <v>0</v>
      </c>
      <c r="C48" s="244"/>
      <c r="D48" s="60" t="s">
        <v>0</v>
      </c>
      <c r="E48" s="233" t="s">
        <v>53</v>
      </c>
      <c r="F48" s="233"/>
      <c r="G48" s="80">
        <f>G49+G52+G58+G60+G56</f>
        <v>151167</v>
      </c>
      <c r="H48" s="80">
        <f>H49+H52+H58+H60+H56</f>
        <v>179837</v>
      </c>
      <c r="I48" s="80">
        <f>I49+I52+I58+I60+I56</f>
        <v>292950.31</v>
      </c>
      <c r="J48" s="13">
        <f>I48/H48</f>
        <v>1.6289768512597518</v>
      </c>
    </row>
    <row r="49" spans="1:10" s="161" customFormat="1" ht="12" customHeight="1">
      <c r="A49" s="37" t="s">
        <v>0</v>
      </c>
      <c r="B49" s="222" t="s">
        <v>54</v>
      </c>
      <c r="C49" s="222"/>
      <c r="D49" s="65" t="s">
        <v>0</v>
      </c>
      <c r="E49" s="221" t="s">
        <v>55</v>
      </c>
      <c r="F49" s="221"/>
      <c r="G49" s="75">
        <f>SUM(G50:G51)</f>
        <v>50167</v>
      </c>
      <c r="H49" s="75">
        <f>SUM(H50:H51)</f>
        <v>51511</v>
      </c>
      <c r="I49" s="75">
        <f>SUM(I50:I51)</f>
        <v>51475.05</v>
      </c>
      <c r="J49" s="26">
        <f>I50/H50</f>
        <v>1</v>
      </c>
    </row>
    <row r="50" spans="1:10" ht="83.25" customHeight="1">
      <c r="A50" s="29" t="s">
        <v>0</v>
      </c>
      <c r="B50" s="178" t="s">
        <v>0</v>
      </c>
      <c r="C50" s="213"/>
      <c r="D50" s="40" t="s">
        <v>14</v>
      </c>
      <c r="E50" s="180" t="s">
        <v>15</v>
      </c>
      <c r="F50" s="198"/>
      <c r="G50" s="36">
        <v>50114</v>
      </c>
      <c r="H50" s="41">
        <v>51458</v>
      </c>
      <c r="I50" s="36">
        <v>51458</v>
      </c>
      <c r="J50" s="22">
        <f>I50/H50</f>
        <v>1</v>
      </c>
    </row>
    <row r="51" spans="1:10" ht="54" customHeight="1">
      <c r="A51" s="29" t="s">
        <v>0</v>
      </c>
      <c r="B51" s="201" t="s">
        <v>0</v>
      </c>
      <c r="C51" s="202"/>
      <c r="D51" s="42" t="s">
        <v>56</v>
      </c>
      <c r="E51" s="186" t="s">
        <v>57</v>
      </c>
      <c r="F51" s="187"/>
      <c r="G51" s="43">
        <v>53</v>
      </c>
      <c r="H51" s="44">
        <v>53</v>
      </c>
      <c r="I51" s="43">
        <v>17.05</v>
      </c>
      <c r="J51" s="23">
        <f>I51/H51</f>
        <v>0.3216981132075472</v>
      </c>
    </row>
    <row r="52" spans="1:10" s="161" customFormat="1" ht="23.25" customHeight="1">
      <c r="A52" s="37" t="s">
        <v>0</v>
      </c>
      <c r="B52" s="205" t="s">
        <v>58</v>
      </c>
      <c r="C52" s="205"/>
      <c r="D52" s="45" t="s">
        <v>0</v>
      </c>
      <c r="E52" s="216" t="s">
        <v>59</v>
      </c>
      <c r="F52" s="216"/>
      <c r="G52" s="70">
        <f>SUM(G53:G55)</f>
        <v>100000</v>
      </c>
      <c r="H52" s="70">
        <f>SUM(H53:H55)</f>
        <v>100000</v>
      </c>
      <c r="I52" s="70">
        <f>SUM(I53:I55)</f>
        <v>18982.34</v>
      </c>
      <c r="J52" s="28">
        <f>I52/H52</f>
        <v>0.1898234</v>
      </c>
    </row>
    <row r="53" spans="1:10" ht="12" customHeight="1">
      <c r="A53" s="29" t="s">
        <v>0</v>
      </c>
      <c r="B53" s="178" t="s">
        <v>0</v>
      </c>
      <c r="C53" s="213"/>
      <c r="D53" s="40" t="s">
        <v>36</v>
      </c>
      <c r="E53" s="180" t="s">
        <v>37</v>
      </c>
      <c r="F53" s="198"/>
      <c r="G53" s="81">
        <v>20000</v>
      </c>
      <c r="H53" s="41">
        <v>20000</v>
      </c>
      <c r="I53" s="36">
        <v>7765.42</v>
      </c>
      <c r="J53" s="22">
        <f>I53/H53</f>
        <v>0.388271</v>
      </c>
    </row>
    <row r="54" spans="1:10" ht="12" customHeight="1">
      <c r="A54" s="29"/>
      <c r="B54" s="199"/>
      <c r="C54" s="240"/>
      <c r="D54" s="67" t="s">
        <v>138</v>
      </c>
      <c r="E54" s="188" t="s">
        <v>139</v>
      </c>
      <c r="F54" s="189"/>
      <c r="G54" s="82">
        <v>0</v>
      </c>
      <c r="H54" s="69">
        <v>0</v>
      </c>
      <c r="I54" s="68">
        <v>1445.1</v>
      </c>
      <c r="J54" s="24">
        <v>0</v>
      </c>
    </row>
    <row r="55" spans="1:10" ht="12" customHeight="1">
      <c r="A55" s="29" t="s">
        <v>0</v>
      </c>
      <c r="B55" s="201" t="s">
        <v>0</v>
      </c>
      <c r="C55" s="202"/>
      <c r="D55" s="42" t="s">
        <v>8</v>
      </c>
      <c r="E55" s="186" t="s">
        <v>9</v>
      </c>
      <c r="F55" s="187"/>
      <c r="G55" s="83">
        <v>80000</v>
      </c>
      <c r="H55" s="44">
        <v>80000</v>
      </c>
      <c r="I55" s="43">
        <v>9771.82</v>
      </c>
      <c r="J55" s="23">
        <f>I55/H55</f>
        <v>0.12214775</v>
      </c>
    </row>
    <row r="56" spans="1:10" s="161" customFormat="1" ht="12" customHeight="1">
      <c r="A56" s="123"/>
      <c r="B56" s="275">
        <v>75056</v>
      </c>
      <c r="C56" s="276"/>
      <c r="D56" s="137"/>
      <c r="E56" s="184" t="s">
        <v>248</v>
      </c>
      <c r="F56" s="185"/>
      <c r="G56" s="33">
        <f>G57</f>
        <v>0</v>
      </c>
      <c r="H56" s="33">
        <f>H57</f>
        <v>27326</v>
      </c>
      <c r="I56" s="33">
        <f>I57</f>
        <v>21326</v>
      </c>
      <c r="J56" s="21">
        <f>I56/H56</f>
        <v>0.7804288955573446</v>
      </c>
    </row>
    <row r="57" spans="1:10" ht="53.25" customHeight="1">
      <c r="A57" s="63"/>
      <c r="B57" s="115"/>
      <c r="C57" s="122"/>
      <c r="D57" s="135" t="s">
        <v>14</v>
      </c>
      <c r="E57" s="277" t="s">
        <v>15</v>
      </c>
      <c r="F57" s="277"/>
      <c r="G57" s="58">
        <v>0</v>
      </c>
      <c r="H57" s="136">
        <v>27326</v>
      </c>
      <c r="I57" s="58">
        <v>21326</v>
      </c>
      <c r="J57" s="23">
        <f>I57/H57</f>
        <v>0.7804288955573446</v>
      </c>
    </row>
    <row r="58" spans="1:10" s="161" customFormat="1" ht="33.75" customHeight="1">
      <c r="A58" s="37" t="s">
        <v>0</v>
      </c>
      <c r="B58" s="271" t="s">
        <v>60</v>
      </c>
      <c r="C58" s="271"/>
      <c r="D58" s="84" t="s">
        <v>0</v>
      </c>
      <c r="E58" s="228" t="s">
        <v>61</v>
      </c>
      <c r="F58" s="228"/>
      <c r="G58" s="85">
        <f>G59</f>
        <v>1000</v>
      </c>
      <c r="H58" s="86">
        <f>H59</f>
        <v>1000</v>
      </c>
      <c r="I58" s="87">
        <f>I59</f>
        <v>291.93</v>
      </c>
      <c r="J58" s="27">
        <f>I58/H58</f>
        <v>0.29193</v>
      </c>
    </row>
    <row r="59" spans="1:10" ht="12" customHeight="1">
      <c r="A59" s="54" t="s">
        <v>0</v>
      </c>
      <c r="B59" s="223" t="s">
        <v>0</v>
      </c>
      <c r="C59" s="223"/>
      <c r="D59" s="55" t="s">
        <v>36</v>
      </c>
      <c r="E59" s="212" t="s">
        <v>37</v>
      </c>
      <c r="F59" s="212"/>
      <c r="G59" s="56">
        <v>1000</v>
      </c>
      <c r="H59" s="88">
        <v>1000</v>
      </c>
      <c r="I59" s="58">
        <v>291.93</v>
      </c>
      <c r="J59" s="25">
        <f>I59/H59</f>
        <v>0.29193</v>
      </c>
    </row>
    <row r="60" spans="1:10" s="161" customFormat="1" ht="12" customHeight="1">
      <c r="A60" s="89"/>
      <c r="B60" s="272">
        <v>75095</v>
      </c>
      <c r="C60" s="273"/>
      <c r="D60" s="65"/>
      <c r="E60" s="280" t="s">
        <v>11</v>
      </c>
      <c r="F60" s="281"/>
      <c r="G60" s="75">
        <f>SUM(G61:G64)</f>
        <v>0</v>
      </c>
      <c r="H60" s="75">
        <f>SUM(H61:H64)</f>
        <v>0</v>
      </c>
      <c r="I60" s="75">
        <f>SUM(I61:I64)</f>
        <v>200874.99</v>
      </c>
      <c r="J60" s="21">
        <v>0</v>
      </c>
    </row>
    <row r="61" spans="1:10" s="162" customFormat="1" ht="12" customHeight="1">
      <c r="A61" s="54"/>
      <c r="B61" s="138"/>
      <c r="C61" s="140"/>
      <c r="D61" s="77" t="s">
        <v>36</v>
      </c>
      <c r="E61" s="180" t="s">
        <v>37</v>
      </c>
      <c r="F61" s="181"/>
      <c r="G61" s="36">
        <v>0</v>
      </c>
      <c r="H61" s="143">
        <v>0</v>
      </c>
      <c r="I61" s="147">
        <v>10383.56</v>
      </c>
      <c r="J61" s="22">
        <v>0</v>
      </c>
    </row>
    <row r="62" spans="1:10" s="162" customFormat="1" ht="12" customHeight="1">
      <c r="A62" s="54"/>
      <c r="B62" s="138"/>
      <c r="C62" s="140"/>
      <c r="D62" s="78" t="s">
        <v>138</v>
      </c>
      <c r="E62" s="188" t="s">
        <v>139</v>
      </c>
      <c r="F62" s="254"/>
      <c r="G62" s="68">
        <v>0</v>
      </c>
      <c r="H62" s="144">
        <v>0</v>
      </c>
      <c r="I62" s="146">
        <v>107786.5</v>
      </c>
      <c r="J62" s="24">
        <v>0</v>
      </c>
    </row>
    <row r="63" spans="1:10" s="162" customFormat="1" ht="12" customHeight="1">
      <c r="A63" s="54"/>
      <c r="B63" s="138"/>
      <c r="C63" s="140"/>
      <c r="D63" s="142" t="s">
        <v>124</v>
      </c>
      <c r="E63" s="278" t="s">
        <v>125</v>
      </c>
      <c r="F63" s="279"/>
      <c r="G63" s="82">
        <v>0</v>
      </c>
      <c r="H63" s="146">
        <v>0</v>
      </c>
      <c r="I63" s="146">
        <v>71904.93</v>
      </c>
      <c r="J63" s="24">
        <v>0</v>
      </c>
    </row>
    <row r="64" spans="1:10" ht="12" customHeight="1">
      <c r="A64" s="54"/>
      <c r="B64" s="139"/>
      <c r="C64" s="141"/>
      <c r="D64" s="79" t="s">
        <v>8</v>
      </c>
      <c r="E64" s="186" t="s">
        <v>9</v>
      </c>
      <c r="F64" s="204"/>
      <c r="G64" s="43">
        <v>0</v>
      </c>
      <c r="H64" s="145">
        <v>0</v>
      </c>
      <c r="I64" s="43">
        <v>10800</v>
      </c>
      <c r="J64" s="23">
        <v>0</v>
      </c>
    </row>
    <row r="65" spans="1:10" ht="40.5" customHeight="1">
      <c r="A65" s="50" t="s">
        <v>62</v>
      </c>
      <c r="B65" s="244" t="s">
        <v>0</v>
      </c>
      <c r="C65" s="244"/>
      <c r="D65" s="51" t="s">
        <v>0</v>
      </c>
      <c r="E65" s="246" t="s">
        <v>63</v>
      </c>
      <c r="F65" s="246"/>
      <c r="G65" s="74">
        <f>G66+G68</f>
        <v>3486</v>
      </c>
      <c r="H65" s="80">
        <f>H66+H68</f>
        <v>102438</v>
      </c>
      <c r="I65" s="80">
        <f>I66+I68</f>
        <v>99278.2</v>
      </c>
      <c r="J65" s="13">
        <f>I65/H65</f>
        <v>0.969154024873582</v>
      </c>
    </row>
    <row r="66" spans="1:10" s="161" customFormat="1" ht="33.75" customHeight="1">
      <c r="A66" s="37" t="s">
        <v>0</v>
      </c>
      <c r="B66" s="241" t="s">
        <v>64</v>
      </c>
      <c r="C66" s="241"/>
      <c r="D66" s="30" t="s">
        <v>0</v>
      </c>
      <c r="E66" s="247" t="s">
        <v>65</v>
      </c>
      <c r="F66" s="247"/>
      <c r="G66" s="31">
        <f>G67</f>
        <v>3486</v>
      </c>
      <c r="H66" s="31">
        <f>H67</f>
        <v>3486</v>
      </c>
      <c r="I66" s="31">
        <f>I67</f>
        <v>3486</v>
      </c>
      <c r="J66" s="21">
        <f>I66/H66</f>
        <v>1</v>
      </c>
    </row>
    <row r="67" spans="1:10" ht="82.5" customHeight="1">
      <c r="A67" s="54" t="s">
        <v>0</v>
      </c>
      <c r="B67" s="223" t="s">
        <v>0</v>
      </c>
      <c r="C67" s="223"/>
      <c r="D67" s="55" t="s">
        <v>14</v>
      </c>
      <c r="E67" s="212" t="s">
        <v>15</v>
      </c>
      <c r="F67" s="212"/>
      <c r="G67" s="56">
        <v>3486</v>
      </c>
      <c r="H67" s="57">
        <v>3486</v>
      </c>
      <c r="I67" s="58">
        <v>3486</v>
      </c>
      <c r="J67" s="25">
        <f>I67/H67</f>
        <v>1</v>
      </c>
    </row>
    <row r="68" spans="1:10" s="161" customFormat="1" ht="12" customHeight="1">
      <c r="A68" s="37" t="s">
        <v>0</v>
      </c>
      <c r="B68" s="241" t="s">
        <v>66</v>
      </c>
      <c r="C68" s="241"/>
      <c r="D68" s="30" t="s">
        <v>0</v>
      </c>
      <c r="E68" s="247" t="s">
        <v>67</v>
      </c>
      <c r="F68" s="247"/>
      <c r="G68" s="31">
        <f>G69</f>
        <v>0</v>
      </c>
      <c r="H68" s="31">
        <f>H69</f>
        <v>98952</v>
      </c>
      <c r="I68" s="31">
        <f>I69</f>
        <v>95792.2</v>
      </c>
      <c r="J68" s="21">
        <f>I68/H68</f>
        <v>0.9680673457838144</v>
      </c>
    </row>
    <row r="69" spans="1:10" ht="81" customHeight="1">
      <c r="A69" s="54" t="s">
        <v>0</v>
      </c>
      <c r="B69" s="223" t="s">
        <v>0</v>
      </c>
      <c r="C69" s="223"/>
      <c r="D69" s="55" t="s">
        <v>14</v>
      </c>
      <c r="E69" s="212" t="s">
        <v>15</v>
      </c>
      <c r="F69" s="212"/>
      <c r="G69" s="56">
        <v>0</v>
      </c>
      <c r="H69" s="57">
        <v>98952</v>
      </c>
      <c r="I69" s="58">
        <v>95792.2</v>
      </c>
      <c r="J69" s="25">
        <f>I69/H69</f>
        <v>0.9680673457838144</v>
      </c>
    </row>
    <row r="70" spans="1:10" ht="12" customHeight="1">
      <c r="A70" s="50" t="s">
        <v>68</v>
      </c>
      <c r="B70" s="244" t="s">
        <v>0</v>
      </c>
      <c r="C70" s="244"/>
      <c r="D70" s="60" t="s">
        <v>0</v>
      </c>
      <c r="E70" s="233" t="s">
        <v>69</v>
      </c>
      <c r="F70" s="233"/>
      <c r="G70" s="80">
        <f>G71</f>
        <v>600</v>
      </c>
      <c r="H70" s="80">
        <f>H71</f>
        <v>300</v>
      </c>
      <c r="I70" s="80">
        <f>I71</f>
        <v>300</v>
      </c>
      <c r="J70" s="91" t="s">
        <v>218</v>
      </c>
    </row>
    <row r="71" spans="1:10" s="161" customFormat="1" ht="12" customHeight="1">
      <c r="A71" s="37" t="s">
        <v>0</v>
      </c>
      <c r="B71" s="222" t="s">
        <v>70</v>
      </c>
      <c r="C71" s="222"/>
      <c r="D71" s="65" t="s">
        <v>0</v>
      </c>
      <c r="E71" s="221" t="s">
        <v>71</v>
      </c>
      <c r="F71" s="221"/>
      <c r="G71" s="75">
        <f>SUM(G72:G73)</f>
        <v>600</v>
      </c>
      <c r="H71" s="75">
        <f>SUM(H72:H73)</f>
        <v>300</v>
      </c>
      <c r="I71" s="75">
        <f>SUM(I72:I73)</f>
        <v>300</v>
      </c>
      <c r="J71" s="26" t="s">
        <v>218</v>
      </c>
    </row>
    <row r="72" spans="1:10" ht="75" customHeight="1">
      <c r="A72" s="29" t="s">
        <v>0</v>
      </c>
      <c r="B72" s="178" t="s">
        <v>0</v>
      </c>
      <c r="C72" s="213"/>
      <c r="D72" s="40" t="s">
        <v>14</v>
      </c>
      <c r="E72" s="180" t="s">
        <v>15</v>
      </c>
      <c r="F72" s="198"/>
      <c r="G72" s="36">
        <v>300</v>
      </c>
      <c r="H72" s="41">
        <v>300</v>
      </c>
      <c r="I72" s="36">
        <v>300</v>
      </c>
      <c r="J72" s="22" t="s">
        <v>218</v>
      </c>
    </row>
    <row r="73" spans="1:10" ht="59.25" customHeight="1">
      <c r="A73" s="29" t="s">
        <v>0</v>
      </c>
      <c r="B73" s="201" t="s">
        <v>0</v>
      </c>
      <c r="C73" s="202"/>
      <c r="D73" s="42" t="s">
        <v>50</v>
      </c>
      <c r="E73" s="186" t="s">
        <v>51</v>
      </c>
      <c r="F73" s="187"/>
      <c r="G73" s="43">
        <v>300</v>
      </c>
      <c r="H73" s="44">
        <v>0</v>
      </c>
      <c r="I73" s="43">
        <v>0</v>
      </c>
      <c r="J73" s="23" t="s">
        <v>218</v>
      </c>
    </row>
    <row r="74" spans="1:10" ht="57" customHeight="1">
      <c r="A74" s="50" t="s">
        <v>72</v>
      </c>
      <c r="B74" s="245" t="s">
        <v>0</v>
      </c>
      <c r="C74" s="245"/>
      <c r="D74" s="51" t="s">
        <v>0</v>
      </c>
      <c r="E74" s="246" t="s">
        <v>73</v>
      </c>
      <c r="F74" s="246"/>
      <c r="G74" s="74">
        <f>G75+G78+G86+G97+G104</f>
        <v>37722043</v>
      </c>
      <c r="H74" s="74">
        <f>H75+H78+H86+H97+H104</f>
        <v>35585572.519999996</v>
      </c>
      <c r="I74" s="74">
        <f>I75+I78+I86+I97+I104</f>
        <v>35061021.769999996</v>
      </c>
      <c r="J74" s="15">
        <f>I74/H74</f>
        <v>0.9852594545245776</v>
      </c>
    </row>
    <row r="75" spans="1:10" s="161" customFormat="1" ht="30" customHeight="1">
      <c r="A75" s="37" t="s">
        <v>0</v>
      </c>
      <c r="B75" s="222" t="s">
        <v>74</v>
      </c>
      <c r="C75" s="222"/>
      <c r="D75" s="65" t="s">
        <v>0</v>
      </c>
      <c r="E75" s="221" t="s">
        <v>75</v>
      </c>
      <c r="F75" s="221"/>
      <c r="G75" s="75">
        <f>G76+G77</f>
        <v>7100</v>
      </c>
      <c r="H75" s="75">
        <f>H76+H77</f>
        <v>7100</v>
      </c>
      <c r="I75" s="75">
        <f>I76+I77</f>
        <v>7260.82</v>
      </c>
      <c r="J75" s="26">
        <f>I75/H75</f>
        <v>1.022650704225352</v>
      </c>
    </row>
    <row r="76" spans="1:10" ht="42" customHeight="1">
      <c r="A76" s="29" t="s">
        <v>0</v>
      </c>
      <c r="B76" s="178" t="s">
        <v>0</v>
      </c>
      <c r="C76" s="213"/>
      <c r="D76" s="40" t="s">
        <v>76</v>
      </c>
      <c r="E76" s="180" t="s">
        <v>240</v>
      </c>
      <c r="F76" s="198"/>
      <c r="G76" s="36">
        <v>7100</v>
      </c>
      <c r="H76" s="41">
        <v>7100</v>
      </c>
      <c r="I76" s="36">
        <v>7091.62</v>
      </c>
      <c r="J76" s="22">
        <f>I76/H76</f>
        <v>0.9988197183098592</v>
      </c>
    </row>
    <row r="77" spans="1:10" ht="29.25" customHeight="1">
      <c r="A77" s="29"/>
      <c r="B77" s="201"/>
      <c r="C77" s="202"/>
      <c r="D77" s="42" t="s">
        <v>91</v>
      </c>
      <c r="E77" s="186" t="s">
        <v>241</v>
      </c>
      <c r="F77" s="187"/>
      <c r="G77" s="43">
        <v>0</v>
      </c>
      <c r="H77" s="44">
        <v>0</v>
      </c>
      <c r="I77" s="43">
        <v>169.2</v>
      </c>
      <c r="J77" s="23">
        <v>0</v>
      </c>
    </row>
    <row r="78" spans="1:10" s="161" customFormat="1" ht="66.75" customHeight="1">
      <c r="A78" s="37" t="s">
        <v>0</v>
      </c>
      <c r="B78" s="227" t="s">
        <v>77</v>
      </c>
      <c r="C78" s="227"/>
      <c r="D78" s="84" t="s">
        <v>0</v>
      </c>
      <c r="E78" s="228" t="s">
        <v>78</v>
      </c>
      <c r="F78" s="228"/>
      <c r="G78" s="46">
        <f>SUM(G79:G85)</f>
        <v>10798058</v>
      </c>
      <c r="H78" s="46">
        <f>SUM(H79:H85)</f>
        <v>10208058</v>
      </c>
      <c r="I78" s="46">
        <f>SUM(I79:I85)</f>
        <v>9705655.91</v>
      </c>
      <c r="J78" s="27">
        <f>I78/H78</f>
        <v>0.9507837739558298</v>
      </c>
    </row>
    <row r="79" spans="1:10" ht="12" customHeight="1">
      <c r="A79" s="54" t="s">
        <v>0</v>
      </c>
      <c r="B79" s="223" t="s">
        <v>0</v>
      </c>
      <c r="C79" s="223"/>
      <c r="D79" s="55" t="s">
        <v>79</v>
      </c>
      <c r="E79" s="212" t="s">
        <v>80</v>
      </c>
      <c r="F79" s="212"/>
      <c r="G79" s="56">
        <v>9114297</v>
      </c>
      <c r="H79" s="57">
        <v>8804297</v>
      </c>
      <c r="I79" s="56">
        <v>8602912.11</v>
      </c>
      <c r="J79" s="25">
        <f aca="true" t="shared" si="3" ref="J79:J85">I79/H79</f>
        <v>0.9771265224242207</v>
      </c>
    </row>
    <row r="80" spans="1:10" ht="12" customHeight="1">
      <c r="A80" s="54" t="s">
        <v>0</v>
      </c>
      <c r="B80" s="223" t="s">
        <v>0</v>
      </c>
      <c r="C80" s="223"/>
      <c r="D80" s="55" t="s">
        <v>81</v>
      </c>
      <c r="E80" s="212" t="s">
        <v>82</v>
      </c>
      <c r="F80" s="212"/>
      <c r="G80" s="56">
        <v>1115906</v>
      </c>
      <c r="H80" s="57">
        <v>1115906</v>
      </c>
      <c r="I80" s="58">
        <v>812459.4</v>
      </c>
      <c r="J80" s="25">
        <f t="shared" si="3"/>
        <v>0.7280715400759562</v>
      </c>
    </row>
    <row r="81" spans="1:10" ht="12" customHeight="1">
      <c r="A81" s="54" t="s">
        <v>0</v>
      </c>
      <c r="B81" s="223" t="s">
        <v>0</v>
      </c>
      <c r="C81" s="223"/>
      <c r="D81" s="55" t="s">
        <v>83</v>
      </c>
      <c r="E81" s="212" t="s">
        <v>84</v>
      </c>
      <c r="F81" s="212"/>
      <c r="G81" s="56">
        <v>184566</v>
      </c>
      <c r="H81" s="57">
        <v>184566</v>
      </c>
      <c r="I81" s="58">
        <v>177867</v>
      </c>
      <c r="J81" s="25">
        <f t="shared" si="3"/>
        <v>0.9637040408309223</v>
      </c>
    </row>
    <row r="82" spans="1:10" ht="12" customHeight="1">
      <c r="A82" s="54" t="s">
        <v>0</v>
      </c>
      <c r="B82" s="223" t="s">
        <v>0</v>
      </c>
      <c r="C82" s="223"/>
      <c r="D82" s="55" t="s">
        <v>85</v>
      </c>
      <c r="E82" s="212" t="s">
        <v>86</v>
      </c>
      <c r="F82" s="212"/>
      <c r="G82" s="56">
        <v>66158</v>
      </c>
      <c r="H82" s="57">
        <v>66158</v>
      </c>
      <c r="I82" s="58">
        <v>82958</v>
      </c>
      <c r="J82" s="25">
        <f t="shared" si="3"/>
        <v>1.2539375434565736</v>
      </c>
    </row>
    <row r="83" spans="1:10" ht="12" customHeight="1">
      <c r="A83" s="54" t="s">
        <v>0</v>
      </c>
      <c r="B83" s="223" t="s">
        <v>0</v>
      </c>
      <c r="C83" s="223"/>
      <c r="D83" s="55" t="s">
        <v>87</v>
      </c>
      <c r="E83" s="212" t="s">
        <v>88</v>
      </c>
      <c r="F83" s="212"/>
      <c r="G83" s="56">
        <v>295000</v>
      </c>
      <c r="H83" s="57">
        <v>15000</v>
      </c>
      <c r="I83" s="58">
        <v>13048.88</v>
      </c>
      <c r="J83" s="25">
        <f t="shared" si="3"/>
        <v>0.8699253333333333</v>
      </c>
    </row>
    <row r="84" spans="1:10" ht="27.75" customHeight="1">
      <c r="A84" s="54" t="s">
        <v>0</v>
      </c>
      <c r="B84" s="223" t="s">
        <v>0</v>
      </c>
      <c r="C84" s="223"/>
      <c r="D84" s="55" t="s">
        <v>89</v>
      </c>
      <c r="E84" s="212" t="s">
        <v>90</v>
      </c>
      <c r="F84" s="212"/>
      <c r="G84" s="56">
        <v>231</v>
      </c>
      <c r="H84" s="57">
        <v>231</v>
      </c>
      <c r="I84" s="58">
        <v>417.6</v>
      </c>
      <c r="J84" s="25">
        <f t="shared" si="3"/>
        <v>1.807792207792208</v>
      </c>
    </row>
    <row r="85" spans="1:10" ht="42" customHeight="1">
      <c r="A85" s="54" t="s">
        <v>0</v>
      </c>
      <c r="B85" s="223" t="s">
        <v>0</v>
      </c>
      <c r="C85" s="223"/>
      <c r="D85" s="55" t="s">
        <v>91</v>
      </c>
      <c r="E85" s="212" t="s">
        <v>241</v>
      </c>
      <c r="F85" s="212"/>
      <c r="G85" s="56">
        <v>21900</v>
      </c>
      <c r="H85" s="57">
        <v>21900</v>
      </c>
      <c r="I85" s="58">
        <v>15992.92</v>
      </c>
      <c r="J85" s="25">
        <f t="shared" si="3"/>
        <v>0.7302703196347032</v>
      </c>
    </row>
    <row r="86" spans="1:10" s="161" customFormat="1" ht="68.25" customHeight="1">
      <c r="A86" s="37" t="s">
        <v>0</v>
      </c>
      <c r="B86" s="222" t="s">
        <v>92</v>
      </c>
      <c r="C86" s="222"/>
      <c r="D86" s="65" t="s">
        <v>0</v>
      </c>
      <c r="E86" s="221" t="s">
        <v>232</v>
      </c>
      <c r="F86" s="221"/>
      <c r="G86" s="75">
        <f>SUM(G87:G96)</f>
        <v>6504292</v>
      </c>
      <c r="H86" s="75">
        <f>SUM(H87:H96)</f>
        <v>5659301</v>
      </c>
      <c r="I86" s="75">
        <f>SUM(I87:I96)</f>
        <v>6203951.5</v>
      </c>
      <c r="J86" s="26">
        <f>I86/H86</f>
        <v>1.096239888989824</v>
      </c>
    </row>
    <row r="87" spans="1:10" ht="12" customHeight="1">
      <c r="A87" s="29" t="s">
        <v>0</v>
      </c>
      <c r="B87" s="178" t="s">
        <v>0</v>
      </c>
      <c r="C87" s="213"/>
      <c r="D87" s="40" t="s">
        <v>79</v>
      </c>
      <c r="E87" s="180" t="s">
        <v>80</v>
      </c>
      <c r="F87" s="198"/>
      <c r="G87" s="41">
        <v>3227593</v>
      </c>
      <c r="H87" s="41">
        <v>2727593</v>
      </c>
      <c r="I87" s="36">
        <v>3143692.96</v>
      </c>
      <c r="J87" s="92">
        <f aca="true" t="shared" si="4" ref="J87:J96">I87/H87</f>
        <v>1.1525520706351717</v>
      </c>
    </row>
    <row r="88" spans="1:10" ht="12" customHeight="1">
      <c r="A88" s="29" t="s">
        <v>0</v>
      </c>
      <c r="B88" s="199" t="s">
        <v>0</v>
      </c>
      <c r="C88" s="240"/>
      <c r="D88" s="67" t="s">
        <v>81</v>
      </c>
      <c r="E88" s="188" t="s">
        <v>82</v>
      </c>
      <c r="F88" s="189"/>
      <c r="G88" s="69">
        <v>1869982</v>
      </c>
      <c r="H88" s="69">
        <v>1524991</v>
      </c>
      <c r="I88" s="68">
        <v>1503099.42</v>
      </c>
      <c r="J88" s="93">
        <f t="shared" si="4"/>
        <v>0.9856447808544443</v>
      </c>
    </row>
    <row r="89" spans="1:10" ht="12" customHeight="1">
      <c r="A89" s="29" t="s">
        <v>0</v>
      </c>
      <c r="B89" s="199" t="s">
        <v>0</v>
      </c>
      <c r="C89" s="240"/>
      <c r="D89" s="67" t="s">
        <v>83</v>
      </c>
      <c r="E89" s="188" t="s">
        <v>84</v>
      </c>
      <c r="F89" s="189"/>
      <c r="G89" s="69">
        <v>6393</v>
      </c>
      <c r="H89" s="69">
        <v>6393</v>
      </c>
      <c r="I89" s="68">
        <v>6350.94</v>
      </c>
      <c r="J89" s="93">
        <f t="shared" si="4"/>
        <v>0.9934209291412481</v>
      </c>
    </row>
    <row r="90" spans="1:10" ht="12" customHeight="1">
      <c r="A90" s="29" t="s">
        <v>0</v>
      </c>
      <c r="B90" s="199" t="s">
        <v>0</v>
      </c>
      <c r="C90" s="240"/>
      <c r="D90" s="67" t="s">
        <v>85</v>
      </c>
      <c r="E90" s="188" t="s">
        <v>86</v>
      </c>
      <c r="F90" s="189"/>
      <c r="G90" s="69">
        <v>489337</v>
      </c>
      <c r="H90" s="69">
        <v>489337</v>
      </c>
      <c r="I90" s="68">
        <v>442984.64</v>
      </c>
      <c r="J90" s="93">
        <f t="shared" si="4"/>
        <v>0.9052751784557473</v>
      </c>
    </row>
    <row r="91" spans="1:10" ht="12" customHeight="1">
      <c r="A91" s="29" t="s">
        <v>0</v>
      </c>
      <c r="B91" s="199" t="s">
        <v>0</v>
      </c>
      <c r="C91" s="240"/>
      <c r="D91" s="67" t="s">
        <v>93</v>
      </c>
      <c r="E91" s="188" t="s">
        <v>94</v>
      </c>
      <c r="F91" s="189"/>
      <c r="G91" s="69">
        <v>75000</v>
      </c>
      <c r="H91" s="69">
        <v>75000</v>
      </c>
      <c r="I91" s="68">
        <v>21909.91</v>
      </c>
      <c r="J91" s="93">
        <f t="shared" si="4"/>
        <v>0.2921321333333333</v>
      </c>
    </row>
    <row r="92" spans="1:10" ht="12" customHeight="1">
      <c r="A92" s="29" t="s">
        <v>0</v>
      </c>
      <c r="B92" s="199" t="s">
        <v>0</v>
      </c>
      <c r="C92" s="240"/>
      <c r="D92" s="67" t="s">
        <v>95</v>
      </c>
      <c r="E92" s="188" t="s">
        <v>96</v>
      </c>
      <c r="F92" s="189"/>
      <c r="G92" s="69">
        <v>200</v>
      </c>
      <c r="H92" s="69">
        <v>200</v>
      </c>
      <c r="I92" s="68">
        <v>80</v>
      </c>
      <c r="J92" s="93">
        <f t="shared" si="4"/>
        <v>0.4</v>
      </c>
    </row>
    <row r="93" spans="1:10" ht="12" customHeight="1">
      <c r="A93" s="29"/>
      <c r="B93" s="199"/>
      <c r="C93" s="240"/>
      <c r="D93" s="67" t="s">
        <v>219</v>
      </c>
      <c r="E93" s="188" t="s">
        <v>220</v>
      </c>
      <c r="F93" s="189"/>
      <c r="G93" s="69">
        <v>0</v>
      </c>
      <c r="H93" s="69">
        <v>0</v>
      </c>
      <c r="I93" s="68">
        <v>4950</v>
      </c>
      <c r="J93" s="93">
        <v>0</v>
      </c>
    </row>
    <row r="94" spans="1:10" ht="12" customHeight="1">
      <c r="A94" s="29" t="s">
        <v>0</v>
      </c>
      <c r="B94" s="199" t="s">
        <v>0</v>
      </c>
      <c r="C94" s="240"/>
      <c r="D94" s="67" t="s">
        <v>87</v>
      </c>
      <c r="E94" s="188" t="s">
        <v>88</v>
      </c>
      <c r="F94" s="189"/>
      <c r="G94" s="69">
        <v>800000</v>
      </c>
      <c r="H94" s="69">
        <v>800000</v>
      </c>
      <c r="I94" s="68">
        <v>1032249.41</v>
      </c>
      <c r="J94" s="93">
        <f t="shared" si="4"/>
        <v>1.2903117625</v>
      </c>
    </row>
    <row r="95" spans="1:10" ht="33" customHeight="1">
      <c r="A95" s="29" t="s">
        <v>0</v>
      </c>
      <c r="B95" s="199" t="s">
        <v>0</v>
      </c>
      <c r="C95" s="240"/>
      <c r="D95" s="78" t="s">
        <v>89</v>
      </c>
      <c r="E95" s="188" t="s">
        <v>90</v>
      </c>
      <c r="F95" s="189"/>
      <c r="G95" s="148">
        <v>7130</v>
      </c>
      <c r="H95" s="69">
        <v>7130</v>
      </c>
      <c r="I95" s="68">
        <v>14337.3</v>
      </c>
      <c r="J95" s="93">
        <f t="shared" si="4"/>
        <v>2.0108415147265077</v>
      </c>
    </row>
    <row r="96" spans="1:10" ht="42" customHeight="1">
      <c r="A96" s="29" t="s">
        <v>0</v>
      </c>
      <c r="B96" s="201" t="s">
        <v>0</v>
      </c>
      <c r="C96" s="202"/>
      <c r="D96" s="42" t="s">
        <v>91</v>
      </c>
      <c r="E96" s="235" t="s">
        <v>241</v>
      </c>
      <c r="F96" s="235"/>
      <c r="G96" s="44">
        <v>28657</v>
      </c>
      <c r="H96" s="44">
        <v>28657</v>
      </c>
      <c r="I96" s="43">
        <v>34296.92</v>
      </c>
      <c r="J96" s="94">
        <f t="shared" si="4"/>
        <v>1.1968077607565342</v>
      </c>
    </row>
    <row r="97" spans="1:10" s="161" customFormat="1" ht="42" customHeight="1">
      <c r="A97" s="37" t="s">
        <v>0</v>
      </c>
      <c r="B97" s="205" t="s">
        <v>97</v>
      </c>
      <c r="C97" s="205"/>
      <c r="D97" s="45" t="s">
        <v>0</v>
      </c>
      <c r="E97" s="216" t="s">
        <v>98</v>
      </c>
      <c r="F97" s="216"/>
      <c r="G97" s="70">
        <f>SUM(G98:G103)</f>
        <v>362000</v>
      </c>
      <c r="H97" s="70">
        <f>SUM(H98:H103)</f>
        <v>388000</v>
      </c>
      <c r="I97" s="70">
        <f>SUM(I98:I103)</f>
        <v>416413.2100000001</v>
      </c>
      <c r="J97" s="28">
        <f>I97/H97</f>
        <v>1.0732299226804125</v>
      </c>
    </row>
    <row r="98" spans="1:10" ht="12" customHeight="1">
      <c r="A98" s="29" t="s">
        <v>0</v>
      </c>
      <c r="B98" s="178" t="s">
        <v>0</v>
      </c>
      <c r="C98" s="213"/>
      <c r="D98" s="40" t="s">
        <v>99</v>
      </c>
      <c r="E98" s="180" t="s">
        <v>100</v>
      </c>
      <c r="F98" s="198"/>
      <c r="G98" s="36">
        <v>30000</v>
      </c>
      <c r="H98" s="41">
        <v>30000</v>
      </c>
      <c r="I98" s="36">
        <v>29007.67</v>
      </c>
      <c r="J98" s="22">
        <f>I98/H98</f>
        <v>0.9669223333333333</v>
      </c>
    </row>
    <row r="99" spans="1:10" ht="12" customHeight="1">
      <c r="A99" s="29" t="s">
        <v>0</v>
      </c>
      <c r="B99" s="199" t="s">
        <v>0</v>
      </c>
      <c r="C99" s="240"/>
      <c r="D99" s="67" t="s">
        <v>101</v>
      </c>
      <c r="E99" s="188" t="s">
        <v>102</v>
      </c>
      <c r="F99" s="189"/>
      <c r="G99" s="68">
        <v>20000</v>
      </c>
      <c r="H99" s="69">
        <v>20000</v>
      </c>
      <c r="I99" s="68">
        <v>9417</v>
      </c>
      <c r="J99" s="24">
        <f>I99/H99</f>
        <v>0.47085</v>
      </c>
    </row>
    <row r="100" spans="1:10" ht="30" customHeight="1">
      <c r="A100" s="29" t="s">
        <v>0</v>
      </c>
      <c r="B100" s="199" t="s">
        <v>0</v>
      </c>
      <c r="C100" s="240"/>
      <c r="D100" s="67" t="s">
        <v>103</v>
      </c>
      <c r="E100" s="188" t="s">
        <v>104</v>
      </c>
      <c r="F100" s="189"/>
      <c r="G100" s="68">
        <v>185000</v>
      </c>
      <c r="H100" s="69">
        <v>211000</v>
      </c>
      <c r="I100" s="68">
        <v>215717.03</v>
      </c>
      <c r="J100" s="24">
        <f>I100/H100</f>
        <v>1.0223555924170615</v>
      </c>
    </row>
    <row r="101" spans="1:10" ht="48.75" customHeight="1">
      <c r="A101" s="29" t="s">
        <v>0</v>
      </c>
      <c r="B101" s="199" t="s">
        <v>0</v>
      </c>
      <c r="C101" s="240"/>
      <c r="D101" s="67" t="s">
        <v>105</v>
      </c>
      <c r="E101" s="188" t="s">
        <v>106</v>
      </c>
      <c r="F101" s="189"/>
      <c r="G101" s="68">
        <v>127000</v>
      </c>
      <c r="H101" s="69">
        <v>127000</v>
      </c>
      <c r="I101" s="68">
        <v>155825.73</v>
      </c>
      <c r="J101" s="24">
        <f>I101/H101</f>
        <v>1.226974251968504</v>
      </c>
    </row>
    <row r="102" spans="1:10" ht="30.75" customHeight="1">
      <c r="A102" s="29"/>
      <c r="B102" s="199"/>
      <c r="C102" s="240"/>
      <c r="D102" s="67" t="s">
        <v>89</v>
      </c>
      <c r="E102" s="188" t="s">
        <v>90</v>
      </c>
      <c r="F102" s="189"/>
      <c r="G102" s="68">
        <v>0</v>
      </c>
      <c r="H102" s="69">
        <v>0</v>
      </c>
      <c r="I102" s="68">
        <v>255.2</v>
      </c>
      <c r="J102" s="24">
        <v>0</v>
      </c>
    </row>
    <row r="103" spans="1:10" ht="12.75">
      <c r="A103" s="29"/>
      <c r="B103" s="201"/>
      <c r="C103" s="202"/>
      <c r="D103" s="42" t="s">
        <v>36</v>
      </c>
      <c r="E103" s="186" t="s">
        <v>37</v>
      </c>
      <c r="F103" s="187"/>
      <c r="G103" s="43">
        <v>0</v>
      </c>
      <c r="H103" s="44">
        <v>0</v>
      </c>
      <c r="I103" s="43">
        <v>6190.58</v>
      </c>
      <c r="J103" s="23">
        <v>0</v>
      </c>
    </row>
    <row r="104" spans="1:10" s="161" customFormat="1" ht="26.25" customHeight="1">
      <c r="A104" s="37" t="s">
        <v>0</v>
      </c>
      <c r="B104" s="255" t="s">
        <v>107</v>
      </c>
      <c r="C104" s="256"/>
      <c r="D104" s="95" t="s">
        <v>0</v>
      </c>
      <c r="E104" s="220" t="s">
        <v>108</v>
      </c>
      <c r="F104" s="216"/>
      <c r="G104" s="70">
        <f>SUM(G105:G106)</f>
        <v>20050593</v>
      </c>
      <c r="H104" s="70">
        <f>SUM(H105:H106)</f>
        <v>19323113.52</v>
      </c>
      <c r="I104" s="70">
        <f>SUM(I105:I106)</f>
        <v>18727740.33</v>
      </c>
      <c r="J104" s="28">
        <f aca="true" t="shared" si="5" ref="J104:J120">I104/H104</f>
        <v>0.9691885477263397</v>
      </c>
    </row>
    <row r="105" spans="1:10" ht="26.25" customHeight="1">
      <c r="A105" s="29" t="s">
        <v>0</v>
      </c>
      <c r="B105" s="178" t="s">
        <v>0</v>
      </c>
      <c r="C105" s="213"/>
      <c r="D105" s="40" t="s">
        <v>109</v>
      </c>
      <c r="E105" s="180" t="s">
        <v>75</v>
      </c>
      <c r="F105" s="198"/>
      <c r="G105" s="41">
        <v>19322593</v>
      </c>
      <c r="H105" s="41">
        <v>19322593</v>
      </c>
      <c r="I105" s="36">
        <v>18765422</v>
      </c>
      <c r="J105" s="22">
        <f t="shared" si="5"/>
        <v>0.9711647913921284</v>
      </c>
    </row>
    <row r="106" spans="1:10" ht="25.5" customHeight="1">
      <c r="A106" s="29" t="s">
        <v>0</v>
      </c>
      <c r="B106" s="201" t="s">
        <v>0</v>
      </c>
      <c r="C106" s="202"/>
      <c r="D106" s="42" t="s">
        <v>110</v>
      </c>
      <c r="E106" s="186" t="s">
        <v>111</v>
      </c>
      <c r="F106" s="187"/>
      <c r="G106" s="44">
        <v>728000</v>
      </c>
      <c r="H106" s="44">
        <v>520.52</v>
      </c>
      <c r="I106" s="43">
        <v>-37681.67</v>
      </c>
      <c r="J106" s="23">
        <f t="shared" si="5"/>
        <v>-72.39235764235764</v>
      </c>
    </row>
    <row r="107" spans="1:10" ht="12" customHeight="1">
      <c r="A107" s="50" t="s">
        <v>112</v>
      </c>
      <c r="B107" s="245" t="s">
        <v>0</v>
      </c>
      <c r="C107" s="245"/>
      <c r="D107" s="51" t="s">
        <v>0</v>
      </c>
      <c r="E107" s="246" t="s">
        <v>113</v>
      </c>
      <c r="F107" s="246"/>
      <c r="G107" s="74">
        <f>G108+G110+G112+G115</f>
        <v>16983882</v>
      </c>
      <c r="H107" s="74">
        <f>H108+H110+H112+H115</f>
        <v>17427221.48</v>
      </c>
      <c r="I107" s="74">
        <f>I108+I110+I112+I115</f>
        <v>19892978.48</v>
      </c>
      <c r="J107" s="15">
        <f t="shared" si="5"/>
        <v>1.141488819823044</v>
      </c>
    </row>
    <row r="108" spans="1:10" s="161" customFormat="1" ht="30" customHeight="1">
      <c r="A108" s="37" t="s">
        <v>0</v>
      </c>
      <c r="B108" s="241" t="s">
        <v>114</v>
      </c>
      <c r="C108" s="241"/>
      <c r="D108" s="30" t="s">
        <v>0</v>
      </c>
      <c r="E108" s="247" t="s">
        <v>115</v>
      </c>
      <c r="F108" s="247"/>
      <c r="G108" s="31">
        <f>G109</f>
        <v>15112301</v>
      </c>
      <c r="H108" s="32">
        <v>15349961</v>
      </c>
      <c r="I108" s="33">
        <f>I109</f>
        <v>15349961</v>
      </c>
      <c r="J108" s="21">
        <f t="shared" si="5"/>
        <v>1</v>
      </c>
    </row>
    <row r="109" spans="1:10" ht="12" customHeight="1">
      <c r="A109" s="54" t="s">
        <v>0</v>
      </c>
      <c r="B109" s="223" t="s">
        <v>0</v>
      </c>
      <c r="C109" s="223"/>
      <c r="D109" s="55" t="s">
        <v>116</v>
      </c>
      <c r="E109" s="212" t="s">
        <v>117</v>
      </c>
      <c r="F109" s="212"/>
      <c r="G109" s="56">
        <v>15112301</v>
      </c>
      <c r="H109" s="57">
        <v>15349961</v>
      </c>
      <c r="I109" s="58">
        <v>15349961</v>
      </c>
      <c r="J109" s="25">
        <f t="shared" si="5"/>
        <v>1</v>
      </c>
    </row>
    <row r="110" spans="1:10" s="161" customFormat="1" ht="12" customHeight="1">
      <c r="A110" s="37" t="s">
        <v>0</v>
      </c>
      <c r="B110" s="241" t="s">
        <v>118</v>
      </c>
      <c r="C110" s="241"/>
      <c r="D110" s="30" t="s">
        <v>0</v>
      </c>
      <c r="E110" s="247" t="s">
        <v>119</v>
      </c>
      <c r="F110" s="247"/>
      <c r="G110" s="31">
        <f>G111</f>
        <v>1871581</v>
      </c>
      <c r="H110" s="32">
        <v>1871581</v>
      </c>
      <c r="I110" s="33">
        <f>I111</f>
        <v>1871581</v>
      </c>
      <c r="J110" s="21">
        <f t="shared" si="5"/>
        <v>1</v>
      </c>
    </row>
    <row r="111" spans="1:10" ht="12" customHeight="1">
      <c r="A111" s="54" t="s">
        <v>0</v>
      </c>
      <c r="B111" s="223" t="s">
        <v>0</v>
      </c>
      <c r="C111" s="223"/>
      <c r="D111" s="55" t="s">
        <v>116</v>
      </c>
      <c r="E111" s="212" t="s">
        <v>117</v>
      </c>
      <c r="F111" s="212"/>
      <c r="G111" s="56">
        <v>1871581</v>
      </c>
      <c r="H111" s="35">
        <v>1871581</v>
      </c>
      <c r="I111" s="36">
        <v>1871581</v>
      </c>
      <c r="J111" s="25">
        <f t="shared" si="5"/>
        <v>1</v>
      </c>
    </row>
    <row r="112" spans="1:10" s="161" customFormat="1" ht="12" customHeight="1">
      <c r="A112" s="121"/>
      <c r="B112" s="274">
        <v>75814</v>
      </c>
      <c r="C112" s="258"/>
      <c r="D112" s="65"/>
      <c r="E112" s="280" t="s">
        <v>263</v>
      </c>
      <c r="F112" s="281"/>
      <c r="G112" s="174">
        <f>SUM(G113:G114)</f>
        <v>0</v>
      </c>
      <c r="H112" s="175">
        <f>SUM(H113:H114)</f>
        <v>205679.47999999998</v>
      </c>
      <c r="I112" s="114">
        <f>SUM(I113:I114)</f>
        <v>205679.47999999998</v>
      </c>
      <c r="J112" s="26">
        <f>I112/H112</f>
        <v>1</v>
      </c>
    </row>
    <row r="113" spans="1:10" ht="58.5" customHeight="1">
      <c r="A113" s="115"/>
      <c r="B113" s="178"/>
      <c r="C113" s="213"/>
      <c r="D113" s="149" t="s">
        <v>134</v>
      </c>
      <c r="E113" s="180" t="s">
        <v>135</v>
      </c>
      <c r="F113" s="198"/>
      <c r="G113" s="152">
        <v>0</v>
      </c>
      <c r="H113" s="154">
        <v>180996.08</v>
      </c>
      <c r="I113" s="82">
        <v>180996.08</v>
      </c>
      <c r="J113" s="22">
        <f>I113/H113</f>
        <v>1</v>
      </c>
    </row>
    <row r="114" spans="1:10" ht="53.25" customHeight="1">
      <c r="A114" s="115"/>
      <c r="B114" s="201"/>
      <c r="C114" s="202"/>
      <c r="D114" s="150" t="s">
        <v>249</v>
      </c>
      <c r="E114" s="186" t="s">
        <v>254</v>
      </c>
      <c r="F114" s="187"/>
      <c r="G114" s="153">
        <v>0</v>
      </c>
      <c r="H114" s="132">
        <v>24683.4</v>
      </c>
      <c r="I114" s="83">
        <v>24683.4</v>
      </c>
      <c r="J114" s="23">
        <f>I114/H114</f>
        <v>1</v>
      </c>
    </row>
    <row r="115" spans="1:10" s="161" customFormat="1" ht="12.75">
      <c r="A115" s="129"/>
      <c r="B115" s="182">
        <v>75816</v>
      </c>
      <c r="C115" s="183"/>
      <c r="D115" s="38"/>
      <c r="E115" s="184" t="s">
        <v>264</v>
      </c>
      <c r="F115" s="185"/>
      <c r="G115" s="33">
        <f>G116</f>
        <v>0</v>
      </c>
      <c r="H115" s="33">
        <f>H116</f>
        <v>0</v>
      </c>
      <c r="I115" s="33">
        <f>I116</f>
        <v>2465757</v>
      </c>
      <c r="J115" s="27">
        <v>0</v>
      </c>
    </row>
    <row r="116" spans="1:10" ht="55.5" customHeight="1">
      <c r="A116" s="127"/>
      <c r="B116" s="124"/>
      <c r="C116" s="125"/>
      <c r="D116" s="173" t="s">
        <v>265</v>
      </c>
      <c r="E116" s="186" t="s">
        <v>266</v>
      </c>
      <c r="F116" s="187"/>
      <c r="G116" s="58">
        <v>0</v>
      </c>
      <c r="H116" s="136">
        <v>0</v>
      </c>
      <c r="I116" s="58">
        <v>2465757</v>
      </c>
      <c r="J116" s="23">
        <v>0</v>
      </c>
    </row>
    <row r="117" spans="1:10" ht="12" customHeight="1">
      <c r="A117" s="50" t="s">
        <v>120</v>
      </c>
      <c r="B117" s="252" t="s">
        <v>0</v>
      </c>
      <c r="C117" s="252"/>
      <c r="D117" s="51" t="s">
        <v>0</v>
      </c>
      <c r="E117" s="246" t="s">
        <v>121</v>
      </c>
      <c r="F117" s="246"/>
      <c r="G117" s="74">
        <f>G118+G127+G131+G138+G140+G144+G142</f>
        <v>1144108.38</v>
      </c>
      <c r="H117" s="74">
        <f>H118+H127+H131+H138+H140+H144+H142</f>
        <v>1368311.84</v>
      </c>
      <c r="I117" s="74">
        <f>I118+I127+I131+I138+I140+I144+I142</f>
        <v>1384430.6</v>
      </c>
      <c r="J117" s="15">
        <f t="shared" si="5"/>
        <v>1.0117800340016059</v>
      </c>
    </row>
    <row r="118" spans="1:10" s="161" customFormat="1" ht="12" customHeight="1">
      <c r="A118" s="37" t="s">
        <v>0</v>
      </c>
      <c r="B118" s="282" t="s">
        <v>122</v>
      </c>
      <c r="C118" s="282"/>
      <c r="D118" s="96" t="s">
        <v>0</v>
      </c>
      <c r="E118" s="251" t="s">
        <v>123</v>
      </c>
      <c r="F118" s="251"/>
      <c r="G118" s="97">
        <f>SUM(G119:G126)</f>
        <v>662400</v>
      </c>
      <c r="H118" s="97">
        <f>SUM(H119:H126)</f>
        <v>197732.42</v>
      </c>
      <c r="I118" s="97">
        <f>SUM(I119:I126)</f>
        <v>258314.74000000002</v>
      </c>
      <c r="J118" s="21">
        <f t="shared" si="5"/>
        <v>1.3063853666485243</v>
      </c>
    </row>
    <row r="119" spans="1:10" ht="12" customHeight="1">
      <c r="A119" s="29" t="s">
        <v>0</v>
      </c>
      <c r="B119" s="199" t="s">
        <v>0</v>
      </c>
      <c r="C119" s="240"/>
      <c r="D119" s="67" t="s">
        <v>36</v>
      </c>
      <c r="E119" s="254" t="s">
        <v>37</v>
      </c>
      <c r="F119" s="189"/>
      <c r="G119" s="68">
        <v>2400</v>
      </c>
      <c r="H119" s="69">
        <v>2400</v>
      </c>
      <c r="I119" s="98">
        <v>868.07</v>
      </c>
      <c r="J119" s="22">
        <f t="shared" si="5"/>
        <v>0.3616958333333333</v>
      </c>
    </row>
    <row r="120" spans="1:10" ht="24.75" customHeight="1">
      <c r="A120" s="29" t="s">
        <v>0</v>
      </c>
      <c r="B120" s="199" t="s">
        <v>0</v>
      </c>
      <c r="C120" s="240"/>
      <c r="D120" s="67" t="s">
        <v>124</v>
      </c>
      <c r="E120" s="254" t="s">
        <v>125</v>
      </c>
      <c r="F120" s="189"/>
      <c r="G120" s="68">
        <v>0</v>
      </c>
      <c r="H120" s="69">
        <v>30352</v>
      </c>
      <c r="I120" s="99">
        <v>30349.44</v>
      </c>
      <c r="J120" s="24">
        <f t="shared" si="5"/>
        <v>0.9999156562994201</v>
      </c>
    </row>
    <row r="121" spans="1:10" ht="12" customHeight="1">
      <c r="A121" s="29"/>
      <c r="B121" s="199"/>
      <c r="C121" s="240"/>
      <c r="D121" s="67" t="s">
        <v>8</v>
      </c>
      <c r="E121" s="254" t="s">
        <v>9</v>
      </c>
      <c r="F121" s="189"/>
      <c r="G121" s="68">
        <v>0</v>
      </c>
      <c r="H121" s="69">
        <v>0</v>
      </c>
      <c r="I121" s="99">
        <v>94.85</v>
      </c>
      <c r="J121" s="24">
        <v>0</v>
      </c>
    </row>
    <row r="122" spans="1:10" ht="119.25" customHeight="1">
      <c r="A122" s="29"/>
      <c r="B122" s="199"/>
      <c r="C122" s="240"/>
      <c r="D122" s="67" t="s">
        <v>221</v>
      </c>
      <c r="E122" s="254" t="s">
        <v>222</v>
      </c>
      <c r="F122" s="189"/>
      <c r="G122" s="68">
        <v>0</v>
      </c>
      <c r="H122" s="69">
        <v>0</v>
      </c>
      <c r="I122" s="99">
        <v>58475.61</v>
      </c>
      <c r="J122" s="24">
        <v>0</v>
      </c>
    </row>
    <row r="123" spans="1:10" ht="119.25" customHeight="1">
      <c r="A123" s="115"/>
      <c r="B123" s="115"/>
      <c r="C123" s="116"/>
      <c r="D123" s="67" t="s">
        <v>250</v>
      </c>
      <c r="E123" s="254" t="s">
        <v>222</v>
      </c>
      <c r="F123" s="189"/>
      <c r="G123" s="68">
        <v>0</v>
      </c>
      <c r="H123" s="69">
        <v>0</v>
      </c>
      <c r="I123" s="99">
        <v>3494.07</v>
      </c>
      <c r="J123" s="24">
        <v>0</v>
      </c>
    </row>
    <row r="124" spans="1:10" ht="92.25" customHeight="1">
      <c r="A124" s="29" t="s">
        <v>0</v>
      </c>
      <c r="B124" s="199" t="s">
        <v>0</v>
      </c>
      <c r="C124" s="240"/>
      <c r="D124" s="67" t="s">
        <v>126</v>
      </c>
      <c r="E124" s="254" t="s">
        <v>127</v>
      </c>
      <c r="F124" s="189"/>
      <c r="G124" s="68">
        <v>0</v>
      </c>
      <c r="H124" s="69">
        <v>164980.42</v>
      </c>
      <c r="I124" s="99">
        <v>164980.42</v>
      </c>
      <c r="J124" s="24">
        <f>I124/H124</f>
        <v>1</v>
      </c>
    </row>
    <row r="125" spans="1:10" ht="43.5" customHeight="1">
      <c r="A125" s="29" t="s">
        <v>0</v>
      </c>
      <c r="B125" s="199" t="s">
        <v>0</v>
      </c>
      <c r="C125" s="240"/>
      <c r="D125" s="67" t="s">
        <v>251</v>
      </c>
      <c r="E125" s="254" t="s">
        <v>257</v>
      </c>
      <c r="F125" s="189"/>
      <c r="G125" s="68">
        <v>0</v>
      </c>
      <c r="H125" s="69">
        <v>0</v>
      </c>
      <c r="I125" s="99">
        <v>52.28</v>
      </c>
      <c r="J125" s="24">
        <v>0</v>
      </c>
    </row>
    <row r="126" spans="1:10" ht="69" customHeight="1">
      <c r="A126" s="29" t="s">
        <v>0</v>
      </c>
      <c r="B126" s="201" t="s">
        <v>0</v>
      </c>
      <c r="C126" s="202"/>
      <c r="D126" s="42" t="s">
        <v>129</v>
      </c>
      <c r="E126" s="186" t="s">
        <v>130</v>
      </c>
      <c r="F126" s="187"/>
      <c r="G126" s="43">
        <v>660000</v>
      </c>
      <c r="H126" s="44">
        <v>0</v>
      </c>
      <c r="I126" s="100">
        <v>0</v>
      </c>
      <c r="J126" s="23">
        <v>0</v>
      </c>
    </row>
    <row r="127" spans="1:10" s="161" customFormat="1" ht="12" customHeight="1">
      <c r="A127" s="37" t="s">
        <v>0</v>
      </c>
      <c r="B127" s="205" t="s">
        <v>131</v>
      </c>
      <c r="C127" s="205"/>
      <c r="D127" s="45" t="s">
        <v>0</v>
      </c>
      <c r="E127" s="216" t="s">
        <v>132</v>
      </c>
      <c r="F127" s="253"/>
      <c r="G127" s="101">
        <f>SUM(G128:G130)</f>
        <v>1600</v>
      </c>
      <c r="H127" s="70">
        <f>SUM(H128:H130)</f>
        <v>67639</v>
      </c>
      <c r="I127" s="102">
        <f>SUM(I128:I130)</f>
        <v>69078.66</v>
      </c>
      <c r="J127" s="28">
        <f>I127/H127</f>
        <v>1.0212844660624787</v>
      </c>
    </row>
    <row r="128" spans="1:10" ht="26.25" customHeight="1">
      <c r="A128" s="29" t="s">
        <v>0</v>
      </c>
      <c r="B128" s="178" t="s">
        <v>0</v>
      </c>
      <c r="C128" s="213"/>
      <c r="D128" s="40" t="s">
        <v>133</v>
      </c>
      <c r="E128" s="180" t="s">
        <v>233</v>
      </c>
      <c r="F128" s="198"/>
      <c r="G128" s="36">
        <v>1600</v>
      </c>
      <c r="H128" s="41">
        <v>1600</v>
      </c>
      <c r="I128" s="36">
        <v>3039</v>
      </c>
      <c r="J128" s="22">
        <f>I128/H128</f>
        <v>1.899375</v>
      </c>
    </row>
    <row r="129" spans="1:10" ht="12.75">
      <c r="A129" s="29"/>
      <c r="B129" s="199"/>
      <c r="C129" s="240"/>
      <c r="D129" s="67" t="s">
        <v>36</v>
      </c>
      <c r="E129" s="188" t="s">
        <v>37</v>
      </c>
      <c r="F129" s="189"/>
      <c r="G129" s="68">
        <v>0</v>
      </c>
      <c r="H129" s="69">
        <v>0</v>
      </c>
      <c r="I129" s="68">
        <v>0.66</v>
      </c>
      <c r="J129" s="24">
        <v>0</v>
      </c>
    </row>
    <row r="130" spans="1:10" ht="54.75" customHeight="1">
      <c r="A130" s="29" t="s">
        <v>0</v>
      </c>
      <c r="B130" s="201" t="s">
        <v>0</v>
      </c>
      <c r="C130" s="202"/>
      <c r="D130" s="42" t="s">
        <v>134</v>
      </c>
      <c r="E130" s="186" t="s">
        <v>135</v>
      </c>
      <c r="F130" s="187"/>
      <c r="G130" s="43">
        <v>0</v>
      </c>
      <c r="H130" s="44">
        <v>66039</v>
      </c>
      <c r="I130" s="43">
        <v>66039</v>
      </c>
      <c r="J130" s="23">
        <f aca="true" t="shared" si="6" ref="J130:J144">I130/H130</f>
        <v>1</v>
      </c>
    </row>
    <row r="131" spans="1:10" s="161" customFormat="1" ht="12" customHeight="1">
      <c r="A131" s="37" t="s">
        <v>0</v>
      </c>
      <c r="B131" s="205" t="s">
        <v>136</v>
      </c>
      <c r="C131" s="205"/>
      <c r="D131" s="45" t="s">
        <v>0</v>
      </c>
      <c r="E131" s="216" t="s">
        <v>137</v>
      </c>
      <c r="F131" s="253"/>
      <c r="G131" s="101">
        <f>SUM(G132:G137)</f>
        <v>74150</v>
      </c>
      <c r="H131" s="70">
        <f>SUM(H132:H137)</f>
        <v>513584</v>
      </c>
      <c r="I131" s="102">
        <f>SUM(I132:I137)</f>
        <v>496657.94</v>
      </c>
      <c r="J131" s="103">
        <f t="shared" si="6"/>
        <v>0.9670432490108726</v>
      </c>
    </row>
    <row r="132" spans="1:10" ht="27" customHeight="1">
      <c r="A132" s="29" t="s">
        <v>0</v>
      </c>
      <c r="B132" s="178" t="s">
        <v>0</v>
      </c>
      <c r="C132" s="213"/>
      <c r="D132" s="40" t="s">
        <v>133</v>
      </c>
      <c r="E132" s="180" t="s">
        <v>233</v>
      </c>
      <c r="F132" s="198"/>
      <c r="G132" s="36">
        <v>73000</v>
      </c>
      <c r="H132" s="41">
        <v>73000</v>
      </c>
      <c r="I132" s="36">
        <v>57409</v>
      </c>
      <c r="J132" s="22">
        <f t="shared" si="6"/>
        <v>0.7864246575342466</v>
      </c>
    </row>
    <row r="133" spans="1:10" ht="87" customHeight="1">
      <c r="A133" s="115"/>
      <c r="B133" s="115"/>
      <c r="C133" s="116"/>
      <c r="D133" s="67" t="s">
        <v>20</v>
      </c>
      <c r="E133" s="180" t="s">
        <v>21</v>
      </c>
      <c r="F133" s="198"/>
      <c r="G133" s="68">
        <v>0</v>
      </c>
      <c r="H133" s="69">
        <v>0</v>
      </c>
      <c r="I133" s="68">
        <v>605.6</v>
      </c>
      <c r="J133" s="24">
        <v>0</v>
      </c>
    </row>
    <row r="134" spans="1:10" ht="11.25" customHeight="1">
      <c r="A134" s="29" t="s">
        <v>0</v>
      </c>
      <c r="B134" s="199" t="s">
        <v>0</v>
      </c>
      <c r="C134" s="240"/>
      <c r="D134" s="67" t="s">
        <v>36</v>
      </c>
      <c r="E134" s="188" t="s">
        <v>37</v>
      </c>
      <c r="F134" s="189"/>
      <c r="G134" s="68">
        <v>1150</v>
      </c>
      <c r="H134" s="69">
        <v>1150</v>
      </c>
      <c r="I134" s="68">
        <v>407.46</v>
      </c>
      <c r="J134" s="24">
        <f t="shared" si="6"/>
        <v>0.35431304347826087</v>
      </c>
    </row>
    <row r="135" spans="1:10" ht="12" customHeight="1">
      <c r="A135" s="29" t="s">
        <v>0</v>
      </c>
      <c r="B135" s="199" t="s">
        <v>0</v>
      </c>
      <c r="C135" s="240"/>
      <c r="D135" s="67" t="s">
        <v>138</v>
      </c>
      <c r="E135" s="188" t="s">
        <v>139</v>
      </c>
      <c r="F135" s="189"/>
      <c r="G135" s="68">
        <v>0</v>
      </c>
      <c r="H135" s="69">
        <v>693</v>
      </c>
      <c r="I135" s="68">
        <v>693.22</v>
      </c>
      <c r="J135" s="24">
        <f t="shared" si="6"/>
        <v>1.0003174603174603</v>
      </c>
    </row>
    <row r="136" spans="1:10" ht="12" customHeight="1">
      <c r="A136" s="29" t="s">
        <v>0</v>
      </c>
      <c r="B136" s="199" t="s">
        <v>0</v>
      </c>
      <c r="C136" s="240"/>
      <c r="D136" s="67" t="s">
        <v>8</v>
      </c>
      <c r="E136" s="188" t="s">
        <v>9</v>
      </c>
      <c r="F136" s="189"/>
      <c r="G136" s="68">
        <v>0</v>
      </c>
      <c r="H136" s="69">
        <v>800</v>
      </c>
      <c r="I136" s="68">
        <v>3905.39</v>
      </c>
      <c r="J136" s="24">
        <f t="shared" si="6"/>
        <v>4.8817375</v>
      </c>
    </row>
    <row r="137" spans="1:10" ht="56.25" customHeight="1">
      <c r="A137" s="29" t="s">
        <v>0</v>
      </c>
      <c r="B137" s="201" t="s">
        <v>0</v>
      </c>
      <c r="C137" s="202"/>
      <c r="D137" s="42" t="s">
        <v>134</v>
      </c>
      <c r="E137" s="186" t="s">
        <v>135</v>
      </c>
      <c r="F137" s="187"/>
      <c r="G137" s="43">
        <v>0</v>
      </c>
      <c r="H137" s="44">
        <v>437941</v>
      </c>
      <c r="I137" s="43">
        <v>433637.27</v>
      </c>
      <c r="J137" s="23">
        <f t="shared" si="6"/>
        <v>0.9901728086660075</v>
      </c>
    </row>
    <row r="138" spans="1:10" s="161" customFormat="1" ht="12" customHeight="1">
      <c r="A138" s="37" t="s">
        <v>0</v>
      </c>
      <c r="B138" s="227" t="s">
        <v>140</v>
      </c>
      <c r="C138" s="227"/>
      <c r="D138" s="84" t="s">
        <v>0</v>
      </c>
      <c r="E138" s="228" t="s">
        <v>141</v>
      </c>
      <c r="F138" s="228"/>
      <c r="G138" s="46">
        <f>G139</f>
        <v>0</v>
      </c>
      <c r="H138" s="46">
        <f>H139</f>
        <v>13903</v>
      </c>
      <c r="I138" s="46">
        <f>I139</f>
        <v>13903</v>
      </c>
      <c r="J138" s="27">
        <f t="shared" si="6"/>
        <v>1</v>
      </c>
    </row>
    <row r="139" spans="1:10" ht="54" customHeight="1">
      <c r="A139" s="54" t="s">
        <v>0</v>
      </c>
      <c r="B139" s="223" t="s">
        <v>0</v>
      </c>
      <c r="C139" s="223"/>
      <c r="D139" s="55" t="s">
        <v>134</v>
      </c>
      <c r="E139" s="212" t="s">
        <v>135</v>
      </c>
      <c r="F139" s="212"/>
      <c r="G139" s="56">
        <v>0</v>
      </c>
      <c r="H139" s="57">
        <v>13903</v>
      </c>
      <c r="I139" s="58">
        <v>13903</v>
      </c>
      <c r="J139" s="25">
        <f t="shared" si="6"/>
        <v>1</v>
      </c>
    </row>
    <row r="140" spans="1:10" s="161" customFormat="1" ht="12" customHeight="1">
      <c r="A140" s="37" t="s">
        <v>0</v>
      </c>
      <c r="B140" s="241" t="s">
        <v>142</v>
      </c>
      <c r="C140" s="241"/>
      <c r="D140" s="30" t="s">
        <v>0</v>
      </c>
      <c r="E140" s="247" t="s">
        <v>143</v>
      </c>
      <c r="F140" s="247"/>
      <c r="G140" s="31">
        <f>G141</f>
        <v>75000</v>
      </c>
      <c r="H140" s="31">
        <f>H141</f>
        <v>75000</v>
      </c>
      <c r="I140" s="31">
        <f>I141</f>
        <v>48007</v>
      </c>
      <c r="J140" s="21">
        <f t="shared" si="6"/>
        <v>0.6400933333333333</v>
      </c>
    </row>
    <row r="141" spans="1:10" ht="12" customHeight="1">
      <c r="A141" s="54" t="s">
        <v>0</v>
      </c>
      <c r="B141" s="223" t="s">
        <v>0</v>
      </c>
      <c r="C141" s="223"/>
      <c r="D141" s="55" t="s">
        <v>144</v>
      </c>
      <c r="E141" s="212" t="s">
        <v>145</v>
      </c>
      <c r="F141" s="212"/>
      <c r="G141" s="56">
        <v>75000</v>
      </c>
      <c r="H141" s="57">
        <v>75000</v>
      </c>
      <c r="I141" s="58">
        <v>48007</v>
      </c>
      <c r="J141" s="25">
        <f t="shared" si="6"/>
        <v>0.6400933333333333</v>
      </c>
    </row>
    <row r="142" spans="1:10" s="161" customFormat="1" ht="56.25" customHeight="1">
      <c r="A142" s="37" t="s">
        <v>0</v>
      </c>
      <c r="B142" s="241" t="s">
        <v>146</v>
      </c>
      <c r="C142" s="241"/>
      <c r="D142" s="30" t="s">
        <v>0</v>
      </c>
      <c r="E142" s="247" t="s">
        <v>147</v>
      </c>
      <c r="F142" s="247"/>
      <c r="G142" s="31">
        <f>G143</f>
        <v>0</v>
      </c>
      <c r="H142" s="31">
        <f>H143</f>
        <v>149510.04</v>
      </c>
      <c r="I142" s="31">
        <f>I143</f>
        <v>147525.81</v>
      </c>
      <c r="J142" s="21">
        <f t="shared" si="6"/>
        <v>0.9867284498084543</v>
      </c>
    </row>
    <row r="143" spans="1:10" ht="78" customHeight="1">
      <c r="A143" s="54" t="s">
        <v>0</v>
      </c>
      <c r="B143" s="223" t="s">
        <v>0</v>
      </c>
      <c r="C143" s="223"/>
      <c r="D143" s="55" t="s">
        <v>14</v>
      </c>
      <c r="E143" s="212" t="s">
        <v>15</v>
      </c>
      <c r="F143" s="212"/>
      <c r="G143" s="56">
        <v>0</v>
      </c>
      <c r="H143" s="57">
        <v>149510.04</v>
      </c>
      <c r="I143" s="58">
        <v>147525.81</v>
      </c>
      <c r="J143" s="25">
        <f t="shared" si="6"/>
        <v>0.9867284498084543</v>
      </c>
    </row>
    <row r="144" spans="1:10" s="161" customFormat="1" ht="12" customHeight="1">
      <c r="A144" s="37" t="s">
        <v>0</v>
      </c>
      <c r="B144" s="250" t="s">
        <v>148</v>
      </c>
      <c r="C144" s="250"/>
      <c r="D144" s="96" t="s">
        <v>0</v>
      </c>
      <c r="E144" s="251" t="s">
        <v>11</v>
      </c>
      <c r="F144" s="251"/>
      <c r="G144" s="97">
        <f>SUM(G145:G147)</f>
        <v>330958.38</v>
      </c>
      <c r="H144" s="97">
        <f>SUM(H145:H147)</f>
        <v>350943.38</v>
      </c>
      <c r="I144" s="97">
        <f>SUM(I145:I147)</f>
        <v>350943.45</v>
      </c>
      <c r="J144" s="21">
        <f t="shared" si="6"/>
        <v>1.0000001994623748</v>
      </c>
    </row>
    <row r="145" spans="1:11" s="162" customFormat="1" ht="12" customHeight="1">
      <c r="A145" s="127"/>
      <c r="B145" s="199"/>
      <c r="C145" s="200"/>
      <c r="D145" s="78" t="s">
        <v>255</v>
      </c>
      <c r="E145" s="188" t="s">
        <v>256</v>
      </c>
      <c r="F145" s="189"/>
      <c r="G145" s="82">
        <v>0</v>
      </c>
      <c r="H145" s="82">
        <v>19985</v>
      </c>
      <c r="I145" s="82">
        <v>19985</v>
      </c>
      <c r="J145" s="134">
        <f>I145/H145</f>
        <v>1</v>
      </c>
      <c r="K145" s="163"/>
    </row>
    <row r="146" spans="1:10" ht="99" customHeight="1">
      <c r="A146" s="29" t="s">
        <v>0</v>
      </c>
      <c r="B146" s="199" t="s">
        <v>0</v>
      </c>
      <c r="C146" s="240"/>
      <c r="D146" s="67" t="s">
        <v>126</v>
      </c>
      <c r="E146" s="188" t="s">
        <v>127</v>
      </c>
      <c r="F146" s="189"/>
      <c r="G146" s="68">
        <v>296269.85</v>
      </c>
      <c r="H146" s="69">
        <v>296269.86</v>
      </c>
      <c r="I146" s="68">
        <v>296269.93</v>
      </c>
      <c r="J146" s="24">
        <f aca="true" t="shared" si="7" ref="J146:J157">I146/H146</f>
        <v>1.0000002362710807</v>
      </c>
    </row>
    <row r="147" spans="1:10" ht="92.25" customHeight="1">
      <c r="A147" s="29" t="s">
        <v>0</v>
      </c>
      <c r="B147" s="201" t="s">
        <v>0</v>
      </c>
      <c r="C147" s="202"/>
      <c r="D147" s="42" t="s">
        <v>128</v>
      </c>
      <c r="E147" s="186" t="s">
        <v>127</v>
      </c>
      <c r="F147" s="187"/>
      <c r="G147" s="43">
        <v>34688.53</v>
      </c>
      <c r="H147" s="44">
        <v>34688.52</v>
      </c>
      <c r="I147" s="43">
        <v>34688.52</v>
      </c>
      <c r="J147" s="23">
        <f t="shared" si="7"/>
        <v>1</v>
      </c>
    </row>
    <row r="148" spans="1:10" ht="12" customHeight="1">
      <c r="A148" s="50" t="s">
        <v>149</v>
      </c>
      <c r="B148" s="252" t="s">
        <v>0</v>
      </c>
      <c r="C148" s="252"/>
      <c r="D148" s="51" t="s">
        <v>0</v>
      </c>
      <c r="E148" s="246" t="s">
        <v>150</v>
      </c>
      <c r="F148" s="246"/>
      <c r="G148" s="74">
        <f>G151+G154+G156+G158+G162+G164+G166+G149</f>
        <v>748743</v>
      </c>
      <c r="H148" s="74">
        <f>H151+H154+H156+H158+H162+H164+H166+H149</f>
        <v>941544</v>
      </c>
      <c r="I148" s="74">
        <f>I151+I154+I156+I158+I162+I164+I166+I149</f>
        <v>906056.7700000001</v>
      </c>
      <c r="J148" s="15">
        <f t="shared" si="7"/>
        <v>0.962309536251094</v>
      </c>
    </row>
    <row r="149" spans="1:10" s="161" customFormat="1" ht="12" customHeight="1">
      <c r="A149" s="37"/>
      <c r="B149" s="206">
        <v>85202</v>
      </c>
      <c r="C149" s="206"/>
      <c r="D149" s="30"/>
      <c r="E149" s="208" t="s">
        <v>229</v>
      </c>
      <c r="F149" s="209"/>
      <c r="G149" s="31">
        <f>G150</f>
        <v>0</v>
      </c>
      <c r="H149" s="31">
        <f>H150</f>
        <v>0</v>
      </c>
      <c r="I149" s="31">
        <f>I150</f>
        <v>89.41</v>
      </c>
      <c r="J149" s="21">
        <v>0</v>
      </c>
    </row>
    <row r="150" spans="1:10" ht="12" customHeight="1">
      <c r="A150" s="37"/>
      <c r="B150" s="207"/>
      <c r="C150" s="207"/>
      <c r="D150" s="90" t="s">
        <v>138</v>
      </c>
      <c r="E150" s="210" t="s">
        <v>139</v>
      </c>
      <c r="F150" s="211"/>
      <c r="G150" s="56">
        <v>0</v>
      </c>
      <c r="H150" s="104">
        <v>0</v>
      </c>
      <c r="I150" s="105">
        <v>89.41</v>
      </c>
      <c r="J150" s="25">
        <v>0</v>
      </c>
    </row>
    <row r="151" spans="1:10" s="161" customFormat="1" ht="75.75" customHeight="1">
      <c r="A151" s="37" t="s">
        <v>0</v>
      </c>
      <c r="B151" s="205" t="s">
        <v>151</v>
      </c>
      <c r="C151" s="205"/>
      <c r="D151" s="176" t="s">
        <v>0</v>
      </c>
      <c r="E151" s="248" t="s">
        <v>152</v>
      </c>
      <c r="F151" s="249"/>
      <c r="G151" s="177">
        <f>G153+G152</f>
        <v>27000</v>
      </c>
      <c r="H151" s="177">
        <f>H153+H152</f>
        <v>28200</v>
      </c>
      <c r="I151" s="177">
        <f>I153+I152</f>
        <v>28466.58</v>
      </c>
      <c r="J151" s="26">
        <f t="shared" si="7"/>
        <v>1.0094531914893619</v>
      </c>
    </row>
    <row r="152" spans="1:10" s="162" customFormat="1" ht="28.5" customHeight="1">
      <c r="A152" s="127"/>
      <c r="B152" s="178"/>
      <c r="C152" s="179"/>
      <c r="D152" s="77" t="s">
        <v>138</v>
      </c>
      <c r="E152" s="188" t="s">
        <v>139</v>
      </c>
      <c r="F152" s="189"/>
      <c r="G152" s="81">
        <v>0</v>
      </c>
      <c r="H152" s="151">
        <v>0</v>
      </c>
      <c r="I152" s="81">
        <v>266.58</v>
      </c>
      <c r="J152" s="22">
        <v>0</v>
      </c>
    </row>
    <row r="153" spans="1:10" ht="51" customHeight="1">
      <c r="A153" s="127" t="s">
        <v>0</v>
      </c>
      <c r="B153" s="201" t="s">
        <v>0</v>
      </c>
      <c r="C153" s="203"/>
      <c r="D153" s="79" t="s">
        <v>134</v>
      </c>
      <c r="E153" s="186" t="s">
        <v>135</v>
      </c>
      <c r="F153" s="204"/>
      <c r="G153" s="83">
        <v>27000</v>
      </c>
      <c r="H153" s="132">
        <v>28200</v>
      </c>
      <c r="I153" s="83">
        <v>28200</v>
      </c>
      <c r="J153" s="23">
        <f t="shared" si="7"/>
        <v>1</v>
      </c>
    </row>
    <row r="154" spans="1:10" s="161" customFormat="1" ht="42" customHeight="1">
      <c r="A154" s="37" t="s">
        <v>0</v>
      </c>
      <c r="B154" s="227" t="s">
        <v>153</v>
      </c>
      <c r="C154" s="227"/>
      <c r="D154" s="84" t="s">
        <v>0</v>
      </c>
      <c r="E154" s="228" t="s">
        <v>154</v>
      </c>
      <c r="F154" s="228"/>
      <c r="G154" s="46">
        <f>G155</f>
        <v>109300</v>
      </c>
      <c r="H154" s="46">
        <f>H155</f>
        <v>109300</v>
      </c>
      <c r="I154" s="46">
        <f>I155</f>
        <v>109300</v>
      </c>
      <c r="J154" s="27">
        <f t="shared" si="7"/>
        <v>1</v>
      </c>
    </row>
    <row r="155" spans="1:10" ht="51" customHeight="1">
      <c r="A155" s="54" t="s">
        <v>0</v>
      </c>
      <c r="B155" s="223" t="s">
        <v>0</v>
      </c>
      <c r="C155" s="223"/>
      <c r="D155" s="55" t="s">
        <v>134</v>
      </c>
      <c r="E155" s="212" t="s">
        <v>135</v>
      </c>
      <c r="F155" s="212"/>
      <c r="G155" s="56">
        <v>109300</v>
      </c>
      <c r="H155" s="57">
        <v>109300</v>
      </c>
      <c r="I155" s="58">
        <v>109300</v>
      </c>
      <c r="J155" s="25">
        <f t="shared" si="7"/>
        <v>1</v>
      </c>
    </row>
    <row r="156" spans="1:10" s="161" customFormat="1" ht="12" customHeight="1">
      <c r="A156" s="37" t="s">
        <v>0</v>
      </c>
      <c r="B156" s="241" t="s">
        <v>155</v>
      </c>
      <c r="C156" s="241"/>
      <c r="D156" s="30" t="s">
        <v>0</v>
      </c>
      <c r="E156" s="247" t="s">
        <v>156</v>
      </c>
      <c r="F156" s="247"/>
      <c r="G156" s="31">
        <f>G157</f>
        <v>252000</v>
      </c>
      <c r="H156" s="31">
        <f>H157</f>
        <v>328900</v>
      </c>
      <c r="I156" s="31">
        <f>I157</f>
        <v>328900</v>
      </c>
      <c r="J156" s="21">
        <f t="shared" si="7"/>
        <v>1</v>
      </c>
    </row>
    <row r="157" spans="1:10" ht="53.25" customHeight="1">
      <c r="A157" s="54" t="s">
        <v>0</v>
      </c>
      <c r="B157" s="223" t="s">
        <v>0</v>
      </c>
      <c r="C157" s="223"/>
      <c r="D157" s="55" t="s">
        <v>134</v>
      </c>
      <c r="E157" s="212" t="s">
        <v>135</v>
      </c>
      <c r="F157" s="212"/>
      <c r="G157" s="56">
        <v>252000</v>
      </c>
      <c r="H157" s="57">
        <v>328900</v>
      </c>
      <c r="I157" s="58">
        <v>328900</v>
      </c>
      <c r="J157" s="25">
        <f t="shared" si="7"/>
        <v>1</v>
      </c>
    </row>
    <row r="158" spans="1:10" s="161" customFormat="1" ht="12" customHeight="1">
      <c r="A158" s="37" t="s">
        <v>0</v>
      </c>
      <c r="B158" s="222" t="s">
        <v>157</v>
      </c>
      <c r="C158" s="222"/>
      <c r="D158" s="65" t="s">
        <v>0</v>
      </c>
      <c r="E158" s="221" t="s">
        <v>158</v>
      </c>
      <c r="F158" s="221"/>
      <c r="G158" s="75">
        <f>SUM(G159:G161)</f>
        <v>202543</v>
      </c>
      <c r="H158" s="75">
        <f>SUM(H159:H161)</f>
        <v>266068</v>
      </c>
      <c r="I158" s="75">
        <f>SUM(I159:I161)</f>
        <v>260514.26</v>
      </c>
      <c r="J158" s="26">
        <f aca="true" t="shared" si="8" ref="J158:J169">I158/H158</f>
        <v>0.9791266142489891</v>
      </c>
    </row>
    <row r="159" spans="1:10" ht="12" customHeight="1">
      <c r="A159" s="29" t="s">
        <v>0</v>
      </c>
      <c r="B159" s="178" t="s">
        <v>0</v>
      </c>
      <c r="C159" s="213"/>
      <c r="D159" s="40" t="s">
        <v>36</v>
      </c>
      <c r="E159" s="180" t="s">
        <v>37</v>
      </c>
      <c r="F159" s="198"/>
      <c r="G159" s="36">
        <v>6243</v>
      </c>
      <c r="H159" s="41">
        <v>6243</v>
      </c>
      <c r="I159" s="36">
        <v>1800.26</v>
      </c>
      <c r="J159" s="22">
        <f t="shared" si="8"/>
        <v>0.28836456831651447</v>
      </c>
    </row>
    <row r="160" spans="1:10" ht="77.25" customHeight="1">
      <c r="A160" s="29" t="s">
        <v>0</v>
      </c>
      <c r="B160" s="199" t="s">
        <v>0</v>
      </c>
      <c r="C160" s="240"/>
      <c r="D160" s="67" t="s">
        <v>14</v>
      </c>
      <c r="E160" s="188" t="s">
        <v>15</v>
      </c>
      <c r="F160" s="189"/>
      <c r="G160" s="68">
        <v>0</v>
      </c>
      <c r="H160" s="69">
        <v>18879</v>
      </c>
      <c r="I160" s="68">
        <v>18871</v>
      </c>
      <c r="J160" s="24">
        <f t="shared" si="8"/>
        <v>0.9995762487419885</v>
      </c>
    </row>
    <row r="161" spans="1:10" ht="51" customHeight="1">
      <c r="A161" s="29" t="s">
        <v>0</v>
      </c>
      <c r="B161" s="201" t="s">
        <v>0</v>
      </c>
      <c r="C161" s="202"/>
      <c r="D161" s="42" t="s">
        <v>134</v>
      </c>
      <c r="E161" s="186" t="s">
        <v>135</v>
      </c>
      <c r="F161" s="187"/>
      <c r="G161" s="43">
        <v>196300</v>
      </c>
      <c r="H161" s="44">
        <v>240946</v>
      </c>
      <c r="I161" s="43">
        <v>239843</v>
      </c>
      <c r="J161" s="23">
        <f t="shared" si="8"/>
        <v>0.9954222107858193</v>
      </c>
    </row>
    <row r="162" spans="1:10" s="161" customFormat="1" ht="24.75" customHeight="1">
      <c r="A162" s="37" t="s">
        <v>0</v>
      </c>
      <c r="B162" s="227" t="s">
        <v>159</v>
      </c>
      <c r="C162" s="227"/>
      <c r="D162" s="84" t="s">
        <v>0</v>
      </c>
      <c r="E162" s="228" t="s">
        <v>160</v>
      </c>
      <c r="F162" s="228"/>
      <c r="G162" s="46">
        <f>G163</f>
        <v>48700</v>
      </c>
      <c r="H162" s="46">
        <f>H163</f>
        <v>48700</v>
      </c>
      <c r="I162" s="46">
        <f>I163</f>
        <v>52068.56</v>
      </c>
      <c r="J162" s="27">
        <f t="shared" si="8"/>
        <v>1.0691696098562629</v>
      </c>
    </row>
    <row r="163" spans="1:10" ht="12" customHeight="1">
      <c r="A163" s="54" t="s">
        <v>0</v>
      </c>
      <c r="B163" s="223" t="s">
        <v>0</v>
      </c>
      <c r="C163" s="223"/>
      <c r="D163" s="55" t="s">
        <v>144</v>
      </c>
      <c r="E163" s="212" t="s">
        <v>145</v>
      </c>
      <c r="F163" s="212"/>
      <c r="G163" s="56">
        <v>48700</v>
      </c>
      <c r="H163" s="57">
        <v>48700</v>
      </c>
      <c r="I163" s="58">
        <v>52068.56</v>
      </c>
      <c r="J163" s="25">
        <f t="shared" si="8"/>
        <v>1.0691696098562629</v>
      </c>
    </row>
    <row r="164" spans="1:10" s="161" customFormat="1" ht="12" customHeight="1">
      <c r="A164" s="37" t="s">
        <v>0</v>
      </c>
      <c r="B164" s="241" t="s">
        <v>161</v>
      </c>
      <c r="C164" s="241"/>
      <c r="D164" s="30" t="s">
        <v>0</v>
      </c>
      <c r="E164" s="247" t="s">
        <v>162</v>
      </c>
      <c r="F164" s="247"/>
      <c r="G164" s="31">
        <f>G165</f>
        <v>66000</v>
      </c>
      <c r="H164" s="31">
        <f>H165</f>
        <v>78750</v>
      </c>
      <c r="I164" s="31">
        <f>I165</f>
        <v>78750</v>
      </c>
      <c r="J164" s="21">
        <f t="shared" si="8"/>
        <v>1</v>
      </c>
    </row>
    <row r="165" spans="1:10" ht="56.25" customHeight="1">
      <c r="A165" s="54" t="s">
        <v>0</v>
      </c>
      <c r="B165" s="223" t="s">
        <v>0</v>
      </c>
      <c r="C165" s="223"/>
      <c r="D165" s="55" t="s">
        <v>134</v>
      </c>
      <c r="E165" s="212" t="s">
        <v>135</v>
      </c>
      <c r="F165" s="212"/>
      <c r="G165" s="56">
        <v>66000</v>
      </c>
      <c r="H165" s="57">
        <v>78750</v>
      </c>
      <c r="I165" s="58">
        <v>78750</v>
      </c>
      <c r="J165" s="25">
        <f t="shared" si="8"/>
        <v>1</v>
      </c>
    </row>
    <row r="166" spans="1:10" s="161" customFormat="1" ht="12" customHeight="1">
      <c r="A166" s="37" t="s">
        <v>0</v>
      </c>
      <c r="B166" s="241" t="s">
        <v>163</v>
      </c>
      <c r="C166" s="241"/>
      <c r="D166" s="30" t="s">
        <v>0</v>
      </c>
      <c r="E166" s="247" t="s">
        <v>11</v>
      </c>
      <c r="F166" s="247"/>
      <c r="G166" s="31">
        <f>G167</f>
        <v>43200</v>
      </c>
      <c r="H166" s="31">
        <f>H167</f>
        <v>81626</v>
      </c>
      <c r="I166" s="31">
        <f>I167</f>
        <v>47967.96</v>
      </c>
      <c r="J166" s="21">
        <f t="shared" si="8"/>
        <v>0.5876554039154191</v>
      </c>
    </row>
    <row r="167" spans="1:10" ht="57" customHeight="1">
      <c r="A167" s="54" t="s">
        <v>0</v>
      </c>
      <c r="B167" s="223" t="s">
        <v>0</v>
      </c>
      <c r="C167" s="223"/>
      <c r="D167" s="55" t="s">
        <v>134</v>
      </c>
      <c r="E167" s="212" t="s">
        <v>135</v>
      </c>
      <c r="F167" s="212"/>
      <c r="G167" s="56">
        <v>43200</v>
      </c>
      <c r="H167" s="57">
        <v>81626</v>
      </c>
      <c r="I167" s="58">
        <v>47967.96</v>
      </c>
      <c r="J167" s="25">
        <f t="shared" si="8"/>
        <v>0.5876554039154191</v>
      </c>
    </row>
    <row r="168" spans="1:10" ht="12" customHeight="1">
      <c r="A168" s="50" t="s">
        <v>164</v>
      </c>
      <c r="B168" s="244" t="s">
        <v>0</v>
      </c>
      <c r="C168" s="244"/>
      <c r="D168" s="60" t="s">
        <v>0</v>
      </c>
      <c r="E168" s="233" t="s">
        <v>165</v>
      </c>
      <c r="F168" s="233"/>
      <c r="G168" s="80">
        <f>G169+G171</f>
        <v>229226</v>
      </c>
      <c r="H168" s="80">
        <f>H169+H171</f>
        <v>237610</v>
      </c>
      <c r="I168" s="80">
        <f>I169+I171</f>
        <v>106024.51000000001</v>
      </c>
      <c r="J168" s="13">
        <f t="shared" si="8"/>
        <v>0.44621232271369055</v>
      </c>
    </row>
    <row r="169" spans="1:10" s="161" customFormat="1" ht="25.5" customHeight="1">
      <c r="A169" s="37" t="s">
        <v>0</v>
      </c>
      <c r="B169" s="241" t="s">
        <v>166</v>
      </c>
      <c r="C169" s="241"/>
      <c r="D169" s="30" t="s">
        <v>0</v>
      </c>
      <c r="E169" s="247" t="s">
        <v>234</v>
      </c>
      <c r="F169" s="247"/>
      <c r="G169" s="31">
        <f>G170</f>
        <v>77926</v>
      </c>
      <c r="H169" s="31">
        <f>H170</f>
        <v>86310</v>
      </c>
      <c r="I169" s="31">
        <f>I170</f>
        <v>63676</v>
      </c>
      <c r="J169" s="21">
        <f t="shared" si="8"/>
        <v>0.7377592399490209</v>
      </c>
    </row>
    <row r="170" spans="1:10" ht="54" customHeight="1">
      <c r="A170" s="54" t="s">
        <v>0</v>
      </c>
      <c r="B170" s="223" t="s">
        <v>0</v>
      </c>
      <c r="C170" s="223"/>
      <c r="D170" s="55" t="s">
        <v>134</v>
      </c>
      <c r="E170" s="212" t="s">
        <v>135</v>
      </c>
      <c r="F170" s="212"/>
      <c r="G170" s="56">
        <v>77926</v>
      </c>
      <c r="H170" s="57">
        <v>86310</v>
      </c>
      <c r="I170" s="58">
        <v>63676</v>
      </c>
      <c r="J170" s="25">
        <f aca="true" t="shared" si="9" ref="J170:J188">I170/H170</f>
        <v>0.7377592399490209</v>
      </c>
    </row>
    <row r="171" spans="1:10" s="161" customFormat="1" ht="12" customHeight="1">
      <c r="A171" s="37" t="s">
        <v>0</v>
      </c>
      <c r="B171" s="222" t="s">
        <v>167</v>
      </c>
      <c r="C171" s="222"/>
      <c r="D171" s="65" t="s">
        <v>0</v>
      </c>
      <c r="E171" s="221" t="s">
        <v>168</v>
      </c>
      <c r="F171" s="221"/>
      <c r="G171" s="75">
        <f>SUM(G172:G176)</f>
        <v>151300</v>
      </c>
      <c r="H171" s="75">
        <f>SUM(H172:H176)</f>
        <v>151300</v>
      </c>
      <c r="I171" s="75">
        <f>SUM(I172:I176)</f>
        <v>42348.51000000001</v>
      </c>
      <c r="J171" s="26">
        <f t="shared" si="9"/>
        <v>0.27989762062128226</v>
      </c>
    </row>
    <row r="172" spans="1:10" ht="78.75" customHeight="1">
      <c r="A172" s="29"/>
      <c r="B172" s="178"/>
      <c r="C172" s="213"/>
      <c r="D172" s="40" t="s">
        <v>20</v>
      </c>
      <c r="E172" s="180" t="s">
        <v>21</v>
      </c>
      <c r="F172" s="198"/>
      <c r="G172" s="36">
        <v>0</v>
      </c>
      <c r="H172" s="36">
        <v>0</v>
      </c>
      <c r="I172" s="36">
        <v>11360.28</v>
      </c>
      <c r="J172" s="22">
        <v>0</v>
      </c>
    </row>
    <row r="173" spans="1:10" ht="12" customHeight="1">
      <c r="A173" s="29" t="s">
        <v>0</v>
      </c>
      <c r="B173" s="199" t="s">
        <v>0</v>
      </c>
      <c r="C173" s="240"/>
      <c r="D173" s="67" t="s">
        <v>144</v>
      </c>
      <c r="E173" s="188" t="s">
        <v>145</v>
      </c>
      <c r="F173" s="189"/>
      <c r="G173" s="68">
        <v>150800</v>
      </c>
      <c r="H173" s="69">
        <v>150800</v>
      </c>
      <c r="I173" s="68">
        <v>29376.44</v>
      </c>
      <c r="J173" s="24">
        <f t="shared" si="9"/>
        <v>0.19480397877984085</v>
      </c>
    </row>
    <row r="174" spans="1:10" ht="12" customHeight="1">
      <c r="A174" s="29" t="s">
        <v>0</v>
      </c>
      <c r="B174" s="199" t="s">
        <v>0</v>
      </c>
      <c r="C174" s="240"/>
      <c r="D174" s="67" t="s">
        <v>36</v>
      </c>
      <c r="E174" s="188" t="s">
        <v>37</v>
      </c>
      <c r="F174" s="189"/>
      <c r="G174" s="68">
        <v>500</v>
      </c>
      <c r="H174" s="69">
        <v>500</v>
      </c>
      <c r="I174" s="68">
        <v>149.23</v>
      </c>
      <c r="J174" s="24">
        <f t="shared" si="9"/>
        <v>0.29846</v>
      </c>
    </row>
    <row r="175" spans="1:10" ht="12" customHeight="1">
      <c r="A175" s="29"/>
      <c r="B175" s="127"/>
      <c r="C175" s="128"/>
      <c r="D175" s="67" t="s">
        <v>8</v>
      </c>
      <c r="E175" s="188" t="s">
        <v>9</v>
      </c>
      <c r="F175" s="189"/>
      <c r="G175" s="68">
        <v>0</v>
      </c>
      <c r="H175" s="69">
        <v>0</v>
      </c>
      <c r="I175" s="68">
        <v>1462.55</v>
      </c>
      <c r="J175" s="24">
        <v>0</v>
      </c>
    </row>
    <row r="176" spans="1:11" ht="52.5" customHeight="1">
      <c r="A176" s="124"/>
      <c r="B176" s="201"/>
      <c r="C176" s="202"/>
      <c r="D176" s="79" t="s">
        <v>251</v>
      </c>
      <c r="E176" s="186" t="s">
        <v>257</v>
      </c>
      <c r="F176" s="187"/>
      <c r="G176" s="83">
        <v>0</v>
      </c>
      <c r="H176" s="132">
        <v>0</v>
      </c>
      <c r="I176" s="83">
        <v>0.01</v>
      </c>
      <c r="J176" s="23">
        <v>0</v>
      </c>
      <c r="K176" s="160"/>
    </row>
    <row r="177" spans="1:10" ht="12" customHeight="1">
      <c r="A177" s="73" t="s">
        <v>169</v>
      </c>
      <c r="B177" s="245" t="s">
        <v>0</v>
      </c>
      <c r="C177" s="245"/>
      <c r="D177" s="51" t="s">
        <v>0</v>
      </c>
      <c r="E177" s="246" t="s">
        <v>170</v>
      </c>
      <c r="F177" s="246"/>
      <c r="G177" s="74">
        <f>G178+G182+G188+G190+G193</f>
        <v>26045911</v>
      </c>
      <c r="H177" s="74">
        <f>H178+H182+H188+H190+H193</f>
        <v>25221340</v>
      </c>
      <c r="I177" s="74">
        <f>I178+I182+I188+I190+I193</f>
        <v>25187712.59</v>
      </c>
      <c r="J177" s="15">
        <f t="shared" si="9"/>
        <v>0.9986667080337523</v>
      </c>
    </row>
    <row r="178" spans="1:10" s="161" customFormat="1" ht="12" customHeight="1">
      <c r="A178" s="37" t="s">
        <v>0</v>
      </c>
      <c r="B178" s="222" t="s">
        <v>171</v>
      </c>
      <c r="C178" s="222"/>
      <c r="D178" s="65" t="s">
        <v>0</v>
      </c>
      <c r="E178" s="221" t="s">
        <v>172</v>
      </c>
      <c r="F178" s="221"/>
      <c r="G178" s="75">
        <f>SUM(G179:G181)</f>
        <v>20033022</v>
      </c>
      <c r="H178" s="75">
        <f>SUM(H179:H181)</f>
        <v>18932902</v>
      </c>
      <c r="I178" s="75">
        <f>SUM(I179:I181)</f>
        <v>18920816.5</v>
      </c>
      <c r="J178" s="26">
        <f t="shared" si="9"/>
        <v>0.9993616667957189</v>
      </c>
    </row>
    <row r="179" spans="1:10" ht="12" customHeight="1">
      <c r="A179" s="29" t="s">
        <v>0</v>
      </c>
      <c r="B179" s="178" t="s">
        <v>0</v>
      </c>
      <c r="C179" s="213"/>
      <c r="D179" s="40" t="s">
        <v>36</v>
      </c>
      <c r="E179" s="180" t="s">
        <v>37</v>
      </c>
      <c r="F179" s="198"/>
      <c r="G179" s="36">
        <v>622</v>
      </c>
      <c r="H179" s="41">
        <v>622</v>
      </c>
      <c r="I179" s="36">
        <v>0</v>
      </c>
      <c r="J179" s="22">
        <f t="shared" si="9"/>
        <v>0</v>
      </c>
    </row>
    <row r="180" spans="1:10" ht="29.25" customHeight="1">
      <c r="A180" s="29" t="s">
        <v>0</v>
      </c>
      <c r="B180" s="199" t="s">
        <v>0</v>
      </c>
      <c r="C180" s="240"/>
      <c r="D180" s="67" t="s">
        <v>138</v>
      </c>
      <c r="E180" s="188" t="s">
        <v>139</v>
      </c>
      <c r="F180" s="189"/>
      <c r="G180" s="68">
        <v>11400</v>
      </c>
      <c r="H180" s="69">
        <v>11400</v>
      </c>
      <c r="I180" s="68">
        <v>0</v>
      </c>
      <c r="J180" s="24">
        <f t="shared" si="9"/>
        <v>0</v>
      </c>
    </row>
    <row r="181" spans="1:10" ht="105" customHeight="1">
      <c r="A181" s="29" t="s">
        <v>0</v>
      </c>
      <c r="B181" s="201" t="s">
        <v>0</v>
      </c>
      <c r="C181" s="202"/>
      <c r="D181" s="42" t="s">
        <v>173</v>
      </c>
      <c r="E181" s="186" t="s">
        <v>223</v>
      </c>
      <c r="F181" s="187"/>
      <c r="G181" s="43">
        <v>20021000</v>
      </c>
      <c r="H181" s="44">
        <v>18920880</v>
      </c>
      <c r="I181" s="43">
        <v>18920816.5</v>
      </c>
      <c r="J181" s="23">
        <f t="shared" si="9"/>
        <v>0.9999966439193103</v>
      </c>
    </row>
    <row r="182" spans="1:10" s="161" customFormat="1" ht="60" customHeight="1">
      <c r="A182" s="37" t="s">
        <v>0</v>
      </c>
      <c r="B182" s="205" t="s">
        <v>174</v>
      </c>
      <c r="C182" s="205"/>
      <c r="D182" s="45" t="s">
        <v>0</v>
      </c>
      <c r="E182" s="216" t="s">
        <v>242</v>
      </c>
      <c r="F182" s="216"/>
      <c r="G182" s="70">
        <f>SUM(G183:G187)</f>
        <v>5287489</v>
      </c>
      <c r="H182" s="70">
        <f>SUM(H183:H187)</f>
        <v>5499537</v>
      </c>
      <c r="I182" s="70">
        <f>SUM(I183:I187)</f>
        <v>5479011.21</v>
      </c>
      <c r="J182" s="28">
        <f t="shared" si="9"/>
        <v>0.9962677239920379</v>
      </c>
    </row>
    <row r="183" spans="1:10" ht="12" customHeight="1">
      <c r="A183" s="29" t="s">
        <v>0</v>
      </c>
      <c r="B183" s="178"/>
      <c r="C183" s="213"/>
      <c r="D183" s="106" t="s">
        <v>36</v>
      </c>
      <c r="E183" s="180" t="s">
        <v>37</v>
      </c>
      <c r="F183" s="198"/>
      <c r="G183" s="36">
        <v>622</v>
      </c>
      <c r="H183" s="41">
        <v>622</v>
      </c>
      <c r="I183" s="36">
        <v>1552.65</v>
      </c>
      <c r="J183" s="92">
        <f t="shared" si="9"/>
        <v>2.4962218649517687</v>
      </c>
    </row>
    <row r="184" spans="1:10" ht="12" customHeight="1">
      <c r="A184" s="29" t="s">
        <v>0</v>
      </c>
      <c r="B184" s="199" t="s">
        <v>0</v>
      </c>
      <c r="C184" s="240"/>
      <c r="D184" s="107" t="s">
        <v>138</v>
      </c>
      <c r="E184" s="188" t="s">
        <v>139</v>
      </c>
      <c r="F184" s="189"/>
      <c r="G184" s="68">
        <v>22800</v>
      </c>
      <c r="H184" s="69">
        <v>22800</v>
      </c>
      <c r="I184" s="68">
        <v>7497.44</v>
      </c>
      <c r="J184" s="93">
        <f t="shared" si="9"/>
        <v>0.3288350877192982</v>
      </c>
    </row>
    <row r="185" spans="1:10" ht="12" customHeight="1">
      <c r="A185" s="29" t="s">
        <v>0</v>
      </c>
      <c r="B185" s="199" t="s">
        <v>0</v>
      </c>
      <c r="C185" s="240"/>
      <c r="D185" s="107" t="s">
        <v>8</v>
      </c>
      <c r="E185" s="188" t="s">
        <v>9</v>
      </c>
      <c r="F185" s="189"/>
      <c r="G185" s="68">
        <v>3400</v>
      </c>
      <c r="H185" s="69">
        <v>3400</v>
      </c>
      <c r="I185" s="68">
        <v>0</v>
      </c>
      <c r="J185" s="93">
        <f t="shared" si="9"/>
        <v>0</v>
      </c>
    </row>
    <row r="186" spans="1:10" ht="81" customHeight="1">
      <c r="A186" s="29" t="s">
        <v>0</v>
      </c>
      <c r="B186" s="199" t="s">
        <v>0</v>
      </c>
      <c r="C186" s="240"/>
      <c r="D186" s="107" t="s">
        <v>14</v>
      </c>
      <c r="E186" s="188" t="s">
        <v>243</v>
      </c>
      <c r="F186" s="189"/>
      <c r="G186" s="68">
        <v>5247000</v>
      </c>
      <c r="H186" s="69">
        <v>5437248</v>
      </c>
      <c r="I186" s="68">
        <v>5421682.47</v>
      </c>
      <c r="J186" s="93">
        <f t="shared" si="9"/>
        <v>0.9971372411190367</v>
      </c>
    </row>
    <row r="187" spans="1:10" ht="52.5" customHeight="1">
      <c r="A187" s="29" t="s">
        <v>0</v>
      </c>
      <c r="B187" s="201" t="s">
        <v>0</v>
      </c>
      <c r="C187" s="202"/>
      <c r="D187" s="108" t="s">
        <v>56</v>
      </c>
      <c r="E187" s="186" t="s">
        <v>57</v>
      </c>
      <c r="F187" s="187"/>
      <c r="G187" s="43">
        <v>13667</v>
      </c>
      <c r="H187" s="44">
        <v>35467</v>
      </c>
      <c r="I187" s="43">
        <v>48278.65</v>
      </c>
      <c r="J187" s="94">
        <f t="shared" si="9"/>
        <v>1.3612273380889277</v>
      </c>
    </row>
    <row r="188" spans="1:10" s="161" customFormat="1" ht="15" customHeight="1">
      <c r="A188" s="37" t="s">
        <v>0</v>
      </c>
      <c r="B188" s="227" t="s">
        <v>175</v>
      </c>
      <c r="C188" s="227"/>
      <c r="D188" s="84" t="s">
        <v>0</v>
      </c>
      <c r="E188" s="228" t="s">
        <v>176</v>
      </c>
      <c r="F188" s="228"/>
      <c r="G188" s="46">
        <f>G189</f>
        <v>0</v>
      </c>
      <c r="H188" s="46">
        <f>H189</f>
        <v>525</v>
      </c>
      <c r="I188" s="46">
        <f>I189</f>
        <v>421.45</v>
      </c>
      <c r="J188" s="27">
        <f t="shared" si="9"/>
        <v>0.8027619047619048</v>
      </c>
    </row>
    <row r="189" spans="1:10" ht="81.75" customHeight="1">
      <c r="A189" s="54" t="s">
        <v>0</v>
      </c>
      <c r="B189" s="223" t="s">
        <v>0</v>
      </c>
      <c r="C189" s="223"/>
      <c r="D189" s="55" t="s">
        <v>14</v>
      </c>
      <c r="E189" s="212" t="s">
        <v>15</v>
      </c>
      <c r="F189" s="212"/>
      <c r="G189" s="56">
        <v>0</v>
      </c>
      <c r="H189" s="57">
        <v>525</v>
      </c>
      <c r="I189" s="58">
        <v>421.45</v>
      </c>
      <c r="J189" s="25">
        <f aca="true" t="shared" si="10" ref="J189:J202">I189/H189</f>
        <v>0.8027619047619048</v>
      </c>
    </row>
    <row r="190" spans="1:10" s="161" customFormat="1" ht="12" customHeight="1">
      <c r="A190" s="37" t="s">
        <v>0</v>
      </c>
      <c r="B190" s="241" t="s">
        <v>177</v>
      </c>
      <c r="C190" s="241"/>
      <c r="D190" s="65" t="s">
        <v>0</v>
      </c>
      <c r="E190" s="221" t="s">
        <v>178</v>
      </c>
      <c r="F190" s="221"/>
      <c r="G190" s="75">
        <f>G191+G192</f>
        <v>646000</v>
      </c>
      <c r="H190" s="75">
        <f>H191+H192</f>
        <v>681530</v>
      </c>
      <c r="I190" s="75">
        <f>I191+I192</f>
        <v>680910</v>
      </c>
      <c r="J190" s="26">
        <f t="shared" si="10"/>
        <v>0.9990902821592593</v>
      </c>
    </row>
    <row r="191" spans="1:10" ht="78" customHeight="1">
      <c r="A191" s="54" t="s">
        <v>0</v>
      </c>
      <c r="B191" s="242" t="s">
        <v>0</v>
      </c>
      <c r="C191" s="243"/>
      <c r="D191" s="77" t="s">
        <v>14</v>
      </c>
      <c r="E191" s="180" t="s">
        <v>15</v>
      </c>
      <c r="F191" s="181"/>
      <c r="G191" s="81">
        <v>646000</v>
      </c>
      <c r="H191" s="151">
        <v>679830</v>
      </c>
      <c r="I191" s="81">
        <v>679210</v>
      </c>
      <c r="J191" s="22">
        <f t="shared" si="10"/>
        <v>0.9990880072959416</v>
      </c>
    </row>
    <row r="192" spans="1:10" ht="46.5" customHeight="1">
      <c r="A192" s="127"/>
      <c r="B192" s="201"/>
      <c r="C192" s="203"/>
      <c r="D192" s="79" t="s">
        <v>258</v>
      </c>
      <c r="E192" s="186" t="s">
        <v>259</v>
      </c>
      <c r="F192" s="204"/>
      <c r="G192" s="83">
        <v>0</v>
      </c>
      <c r="H192" s="132">
        <v>1700</v>
      </c>
      <c r="I192" s="83">
        <v>1700</v>
      </c>
      <c r="J192" s="23">
        <f t="shared" si="10"/>
        <v>1</v>
      </c>
    </row>
    <row r="193" spans="1:10" s="161" customFormat="1" ht="117" customHeight="1">
      <c r="A193" s="37" t="s">
        <v>0</v>
      </c>
      <c r="B193" s="227" t="s">
        <v>179</v>
      </c>
      <c r="C193" s="227"/>
      <c r="D193" s="84" t="s">
        <v>0</v>
      </c>
      <c r="E193" s="228" t="s">
        <v>180</v>
      </c>
      <c r="F193" s="228"/>
      <c r="G193" s="46">
        <f>G194</f>
        <v>79400</v>
      </c>
      <c r="H193" s="46">
        <f>H194</f>
        <v>106846</v>
      </c>
      <c r="I193" s="46">
        <f>I194</f>
        <v>106553.43</v>
      </c>
      <c r="J193" s="27">
        <f t="shared" si="10"/>
        <v>0.997261759916141</v>
      </c>
    </row>
    <row r="194" spans="1:10" ht="78.75" customHeight="1">
      <c r="A194" s="54" t="s">
        <v>0</v>
      </c>
      <c r="B194" s="223" t="s">
        <v>0</v>
      </c>
      <c r="C194" s="223"/>
      <c r="D194" s="55" t="s">
        <v>14</v>
      </c>
      <c r="E194" s="212" t="s">
        <v>15</v>
      </c>
      <c r="F194" s="212"/>
      <c r="G194" s="56">
        <v>79400</v>
      </c>
      <c r="H194" s="57">
        <v>106846</v>
      </c>
      <c r="I194" s="58">
        <v>106553.43</v>
      </c>
      <c r="J194" s="25">
        <f t="shared" si="10"/>
        <v>0.997261759916141</v>
      </c>
    </row>
    <row r="195" spans="1:10" ht="12" customHeight="1">
      <c r="A195" s="50" t="s">
        <v>181</v>
      </c>
      <c r="B195" s="232" t="s">
        <v>0</v>
      </c>
      <c r="C195" s="232"/>
      <c r="D195" s="109" t="s">
        <v>0</v>
      </c>
      <c r="E195" s="233" t="s">
        <v>182</v>
      </c>
      <c r="F195" s="233"/>
      <c r="G195" s="80">
        <f>G199+G203+G206+G208+G212+G215+G218+G196</f>
        <v>7213000</v>
      </c>
      <c r="H195" s="80">
        <f>H199+H203+H206+H208+H212+H215+H218+H196</f>
        <v>10167136.34</v>
      </c>
      <c r="I195" s="80">
        <f>I199+I203+I206+I208+I212+I215+I218+I196</f>
        <v>10150432.9</v>
      </c>
      <c r="J195" s="13">
        <f t="shared" si="10"/>
        <v>0.9983571145855216</v>
      </c>
    </row>
    <row r="196" spans="1:10" ht="12" customHeight="1">
      <c r="A196" s="156"/>
      <c r="B196" s="190">
        <v>90001</v>
      </c>
      <c r="C196" s="191"/>
      <c r="D196" s="157"/>
      <c r="E196" s="196" t="s">
        <v>260</v>
      </c>
      <c r="F196" s="197"/>
      <c r="G196" s="158">
        <f>G198+G197</f>
        <v>0</v>
      </c>
      <c r="H196" s="158">
        <f>H198+H197</f>
        <v>0</v>
      </c>
      <c r="I196" s="158">
        <f>I198+I197</f>
        <v>310</v>
      </c>
      <c r="J196" s="159">
        <v>0</v>
      </c>
    </row>
    <row r="197" spans="1:10" s="162" customFormat="1" ht="12" customHeight="1">
      <c r="A197" s="164"/>
      <c r="B197" s="192"/>
      <c r="C197" s="193"/>
      <c r="D197" s="165" t="s">
        <v>36</v>
      </c>
      <c r="E197" s="188" t="s">
        <v>37</v>
      </c>
      <c r="F197" s="189"/>
      <c r="G197" s="167">
        <v>0</v>
      </c>
      <c r="H197" s="167">
        <v>0</v>
      </c>
      <c r="I197" s="167">
        <v>3.36</v>
      </c>
      <c r="J197" s="169">
        <v>0</v>
      </c>
    </row>
    <row r="198" spans="1:10" s="162" customFormat="1" ht="12" customHeight="1">
      <c r="A198" s="164"/>
      <c r="B198" s="194"/>
      <c r="C198" s="195"/>
      <c r="D198" s="166" t="s">
        <v>138</v>
      </c>
      <c r="E198" s="186" t="s">
        <v>139</v>
      </c>
      <c r="F198" s="187"/>
      <c r="G198" s="168">
        <v>0</v>
      </c>
      <c r="H198" s="168">
        <v>0</v>
      </c>
      <c r="I198" s="168">
        <v>306.64</v>
      </c>
      <c r="J198" s="170">
        <v>0</v>
      </c>
    </row>
    <row r="199" spans="1:10" s="161" customFormat="1" ht="12" customHeight="1">
      <c r="A199" s="37" t="s">
        <v>0</v>
      </c>
      <c r="B199" s="205" t="s">
        <v>183</v>
      </c>
      <c r="C199" s="205"/>
      <c r="D199" s="45" t="s">
        <v>0</v>
      </c>
      <c r="E199" s="216" t="s">
        <v>184</v>
      </c>
      <c r="F199" s="216"/>
      <c r="G199" s="70">
        <f>SUM(G200:G202)</f>
        <v>3022556</v>
      </c>
      <c r="H199" s="70">
        <f>SUM(H200:H202)</f>
        <v>4522556</v>
      </c>
      <c r="I199" s="70">
        <f>SUM(I200:I202)</f>
        <v>3579759.62</v>
      </c>
      <c r="J199" s="28">
        <f t="shared" si="10"/>
        <v>0.7915346144967581</v>
      </c>
    </row>
    <row r="200" spans="1:10" ht="52.5" customHeight="1">
      <c r="A200" s="29" t="s">
        <v>0</v>
      </c>
      <c r="B200" s="178" t="s">
        <v>0</v>
      </c>
      <c r="C200" s="213"/>
      <c r="D200" s="40" t="s">
        <v>105</v>
      </c>
      <c r="E200" s="180" t="s">
        <v>106</v>
      </c>
      <c r="F200" s="198"/>
      <c r="G200" s="36">
        <v>3000000</v>
      </c>
      <c r="H200" s="41">
        <v>4500000</v>
      </c>
      <c r="I200" s="36">
        <v>3563460.4</v>
      </c>
      <c r="J200" s="22">
        <f t="shared" si="10"/>
        <v>0.7918800888888888</v>
      </c>
    </row>
    <row r="201" spans="1:10" ht="24" customHeight="1">
      <c r="A201" s="29" t="s">
        <v>0</v>
      </c>
      <c r="B201" s="199" t="s">
        <v>0</v>
      </c>
      <c r="C201" s="240"/>
      <c r="D201" s="67" t="s">
        <v>89</v>
      </c>
      <c r="E201" s="188" t="s">
        <v>90</v>
      </c>
      <c r="F201" s="189"/>
      <c r="G201" s="68">
        <v>13084</v>
      </c>
      <c r="H201" s="69">
        <v>13084</v>
      </c>
      <c r="I201" s="68">
        <v>8540.73</v>
      </c>
      <c r="J201" s="24">
        <f t="shared" si="10"/>
        <v>0.6527613879547539</v>
      </c>
    </row>
    <row r="202" spans="1:10" ht="40.5" customHeight="1">
      <c r="A202" s="29" t="s">
        <v>0</v>
      </c>
      <c r="B202" s="201" t="s">
        <v>0</v>
      </c>
      <c r="C202" s="202"/>
      <c r="D202" s="42" t="s">
        <v>91</v>
      </c>
      <c r="E202" s="186" t="s">
        <v>241</v>
      </c>
      <c r="F202" s="187"/>
      <c r="G202" s="43">
        <v>9472</v>
      </c>
      <c r="H202" s="44">
        <v>9472</v>
      </c>
      <c r="I202" s="43">
        <v>7758.49</v>
      </c>
      <c r="J202" s="23">
        <f t="shared" si="10"/>
        <v>0.819097339527027</v>
      </c>
    </row>
    <row r="203" spans="1:10" s="161" customFormat="1" ht="15" customHeight="1">
      <c r="A203" s="37"/>
      <c r="B203" s="229">
        <v>90003</v>
      </c>
      <c r="C203" s="229"/>
      <c r="D203" s="45"/>
      <c r="E203" s="219" t="s">
        <v>224</v>
      </c>
      <c r="F203" s="220"/>
      <c r="G203" s="70">
        <f>G204+G205</f>
        <v>0</v>
      </c>
      <c r="H203" s="70">
        <f>H204+H205</f>
        <v>82000</v>
      </c>
      <c r="I203" s="70">
        <f>I204+I205</f>
        <v>102600</v>
      </c>
      <c r="J203" s="28">
        <v>0</v>
      </c>
    </row>
    <row r="204" spans="1:10" ht="12.75">
      <c r="A204" s="29"/>
      <c r="B204" s="178"/>
      <c r="C204" s="179"/>
      <c r="D204" s="77" t="s">
        <v>8</v>
      </c>
      <c r="E204" s="180" t="s">
        <v>9</v>
      </c>
      <c r="F204" s="198"/>
      <c r="G204" s="152">
        <v>0</v>
      </c>
      <c r="H204" s="151">
        <v>0</v>
      </c>
      <c r="I204" s="81">
        <v>20600</v>
      </c>
      <c r="J204" s="22">
        <v>0</v>
      </c>
    </row>
    <row r="205" spans="1:10" ht="72.75" customHeight="1">
      <c r="A205" s="127"/>
      <c r="B205" s="124"/>
      <c r="C205" s="126"/>
      <c r="D205" s="79" t="s">
        <v>187</v>
      </c>
      <c r="E205" s="186" t="s">
        <v>188</v>
      </c>
      <c r="F205" s="187"/>
      <c r="G205" s="153">
        <v>0</v>
      </c>
      <c r="H205" s="132">
        <v>82000</v>
      </c>
      <c r="I205" s="83">
        <v>82000</v>
      </c>
      <c r="J205" s="23">
        <f>I205/H205</f>
        <v>1</v>
      </c>
    </row>
    <row r="206" spans="1:10" s="161" customFormat="1" ht="23.25" customHeight="1">
      <c r="A206" s="37" t="s">
        <v>0</v>
      </c>
      <c r="B206" s="227" t="s">
        <v>185</v>
      </c>
      <c r="C206" s="227"/>
      <c r="D206" s="84" t="s">
        <v>0</v>
      </c>
      <c r="E206" s="228" t="s">
        <v>186</v>
      </c>
      <c r="F206" s="228"/>
      <c r="G206" s="46">
        <f>G207</f>
        <v>36000</v>
      </c>
      <c r="H206" s="46">
        <f>H207</f>
        <v>36000</v>
      </c>
      <c r="I206" s="46">
        <f>I207</f>
        <v>0</v>
      </c>
      <c r="J206" s="27">
        <v>0</v>
      </c>
    </row>
    <row r="207" spans="1:10" ht="69.75" customHeight="1">
      <c r="A207" s="54" t="s">
        <v>0</v>
      </c>
      <c r="B207" s="223" t="s">
        <v>0</v>
      </c>
      <c r="C207" s="223"/>
      <c r="D207" s="55" t="s">
        <v>187</v>
      </c>
      <c r="E207" s="212" t="s">
        <v>188</v>
      </c>
      <c r="F207" s="212"/>
      <c r="G207" s="56">
        <v>36000</v>
      </c>
      <c r="H207" s="57">
        <v>36000</v>
      </c>
      <c r="I207" s="58">
        <v>0</v>
      </c>
      <c r="J207" s="25">
        <v>0</v>
      </c>
    </row>
    <row r="208" spans="1:10" s="161" customFormat="1" ht="29.25" customHeight="1">
      <c r="A208" s="37" t="s">
        <v>0</v>
      </c>
      <c r="B208" s="222" t="s">
        <v>189</v>
      </c>
      <c r="C208" s="222"/>
      <c r="D208" s="65" t="s">
        <v>0</v>
      </c>
      <c r="E208" s="221" t="s">
        <v>230</v>
      </c>
      <c r="F208" s="221"/>
      <c r="G208" s="75">
        <f>SUM(G209:G211)</f>
        <v>0</v>
      </c>
      <c r="H208" s="75">
        <f>SUM(H209:H211)</f>
        <v>898136.34</v>
      </c>
      <c r="I208" s="75">
        <f>SUM(I209:I211)</f>
        <v>936213.03</v>
      </c>
      <c r="J208" s="26">
        <f>I208/H208</f>
        <v>1.0423952225338082</v>
      </c>
    </row>
    <row r="209" spans="1:10" ht="93" customHeight="1">
      <c r="A209" s="29" t="s">
        <v>0</v>
      </c>
      <c r="B209" s="178" t="s">
        <v>0</v>
      </c>
      <c r="C209" s="213"/>
      <c r="D209" s="40" t="s">
        <v>126</v>
      </c>
      <c r="E209" s="180" t="s">
        <v>127</v>
      </c>
      <c r="F209" s="198"/>
      <c r="G209" s="36">
        <v>0</v>
      </c>
      <c r="H209" s="41">
        <v>60236.34</v>
      </c>
      <c r="I209" s="36">
        <v>0</v>
      </c>
      <c r="J209" s="22">
        <v>0</v>
      </c>
    </row>
    <row r="210" spans="1:10" ht="122.25" customHeight="1">
      <c r="A210" s="29"/>
      <c r="B210" s="188"/>
      <c r="C210" s="189"/>
      <c r="D210" s="67" t="s">
        <v>38</v>
      </c>
      <c r="E210" s="188" t="s">
        <v>225</v>
      </c>
      <c r="F210" s="189"/>
      <c r="G210" s="68">
        <v>0</v>
      </c>
      <c r="H210" s="69">
        <v>656000</v>
      </c>
      <c r="I210" s="68">
        <v>936213.03</v>
      </c>
      <c r="J210" s="24">
        <v>0</v>
      </c>
    </row>
    <row r="211" spans="1:10" ht="96" customHeight="1">
      <c r="A211" s="29" t="s">
        <v>0</v>
      </c>
      <c r="B211" s="201" t="s">
        <v>0</v>
      </c>
      <c r="C211" s="202"/>
      <c r="D211" s="42" t="s">
        <v>190</v>
      </c>
      <c r="E211" s="186" t="s">
        <v>191</v>
      </c>
      <c r="F211" s="187"/>
      <c r="G211" s="43">
        <v>0</v>
      </c>
      <c r="H211" s="44">
        <v>181900</v>
      </c>
      <c r="I211" s="43">
        <v>0</v>
      </c>
      <c r="J211" s="23">
        <v>0</v>
      </c>
    </row>
    <row r="212" spans="1:10" s="161" customFormat="1" ht="12" customHeight="1">
      <c r="A212" s="37" t="s">
        <v>0</v>
      </c>
      <c r="B212" s="205" t="s">
        <v>192</v>
      </c>
      <c r="C212" s="205"/>
      <c r="D212" s="45" t="s">
        <v>0</v>
      </c>
      <c r="E212" s="237" t="s">
        <v>193</v>
      </c>
      <c r="F212" s="237"/>
      <c r="G212" s="70">
        <f>G214+G213</f>
        <v>150000</v>
      </c>
      <c r="H212" s="70">
        <f>H214+H213</f>
        <v>0</v>
      </c>
      <c r="I212" s="70">
        <f>I214+I213</f>
        <v>123.69</v>
      </c>
      <c r="J212" s="28">
        <v>0</v>
      </c>
    </row>
    <row r="213" spans="1:10" s="162" customFormat="1" ht="12" customHeight="1">
      <c r="A213" s="127"/>
      <c r="B213" s="178"/>
      <c r="C213" s="179"/>
      <c r="D213" s="77" t="s">
        <v>8</v>
      </c>
      <c r="E213" s="188" t="s">
        <v>9</v>
      </c>
      <c r="F213" s="189"/>
      <c r="G213" s="81">
        <v>0</v>
      </c>
      <c r="H213" s="81">
        <v>0</v>
      </c>
      <c r="I213" s="81">
        <v>123.69</v>
      </c>
      <c r="J213" s="22">
        <v>0</v>
      </c>
    </row>
    <row r="214" spans="1:10" ht="72.75" customHeight="1">
      <c r="A214" s="54" t="s">
        <v>0</v>
      </c>
      <c r="B214" s="238" t="s">
        <v>0</v>
      </c>
      <c r="C214" s="239"/>
      <c r="D214" s="79" t="s">
        <v>26</v>
      </c>
      <c r="E214" s="186" t="s">
        <v>27</v>
      </c>
      <c r="F214" s="204"/>
      <c r="G214" s="83">
        <v>150000</v>
      </c>
      <c r="H214" s="132">
        <v>0</v>
      </c>
      <c r="I214" s="83">
        <v>0</v>
      </c>
      <c r="J214" s="23">
        <v>0</v>
      </c>
    </row>
    <row r="215" spans="1:10" s="161" customFormat="1" ht="41.25" customHeight="1">
      <c r="A215" s="37" t="s">
        <v>0</v>
      </c>
      <c r="B215" s="222" t="s">
        <v>194</v>
      </c>
      <c r="C215" s="222"/>
      <c r="D215" s="45" t="s">
        <v>0</v>
      </c>
      <c r="E215" s="216" t="s">
        <v>195</v>
      </c>
      <c r="F215" s="216"/>
      <c r="G215" s="70">
        <f>SUM(G216:G217)</f>
        <v>4000646</v>
      </c>
      <c r="H215" s="70">
        <f>SUM(H216:H217)</f>
        <v>4624646</v>
      </c>
      <c r="I215" s="70">
        <f>SUM(I216:I217)</f>
        <v>5531175</v>
      </c>
      <c r="J215" s="28">
        <f aca="true" t="shared" si="11" ref="J215:J223">I215/H215</f>
        <v>1.1960212738445277</v>
      </c>
    </row>
    <row r="216" spans="1:10" ht="12" customHeight="1">
      <c r="A216" s="29" t="s">
        <v>0</v>
      </c>
      <c r="B216" s="178" t="s">
        <v>0</v>
      </c>
      <c r="C216" s="213"/>
      <c r="D216" s="40" t="s">
        <v>196</v>
      </c>
      <c r="E216" s="180" t="s">
        <v>197</v>
      </c>
      <c r="F216" s="198"/>
      <c r="G216" s="36">
        <v>4000000</v>
      </c>
      <c r="H216" s="41">
        <v>4624000</v>
      </c>
      <c r="I216" s="36">
        <v>5527037.85</v>
      </c>
      <c r="J216" s="22">
        <f t="shared" si="11"/>
        <v>1.1952936526816609</v>
      </c>
    </row>
    <row r="217" spans="1:10" ht="12" customHeight="1">
      <c r="A217" s="29" t="s">
        <v>0</v>
      </c>
      <c r="B217" s="201" t="s">
        <v>0</v>
      </c>
      <c r="C217" s="202"/>
      <c r="D217" s="42" t="s">
        <v>36</v>
      </c>
      <c r="E217" s="186" t="s">
        <v>37</v>
      </c>
      <c r="F217" s="187"/>
      <c r="G217" s="43">
        <v>646</v>
      </c>
      <c r="H217" s="44">
        <v>646</v>
      </c>
      <c r="I217" s="43">
        <v>4137.15</v>
      </c>
      <c r="J217" s="23">
        <f t="shared" si="11"/>
        <v>6.404256965944272</v>
      </c>
    </row>
    <row r="218" spans="1:10" s="161" customFormat="1" ht="44.25" customHeight="1">
      <c r="A218" s="37" t="s">
        <v>0</v>
      </c>
      <c r="B218" s="227" t="s">
        <v>198</v>
      </c>
      <c r="C218" s="227"/>
      <c r="D218" s="84" t="s">
        <v>0</v>
      </c>
      <c r="E218" s="228" t="s">
        <v>199</v>
      </c>
      <c r="F218" s="228"/>
      <c r="G218" s="46">
        <f>G219</f>
        <v>3798</v>
      </c>
      <c r="H218" s="46">
        <f>H219</f>
        <v>3798</v>
      </c>
      <c r="I218" s="46">
        <f>I219</f>
        <v>251.56</v>
      </c>
      <c r="J218" s="27">
        <f t="shared" si="11"/>
        <v>0.06623486045286993</v>
      </c>
    </row>
    <row r="219" spans="1:10" ht="12" customHeight="1">
      <c r="A219" s="54" t="s">
        <v>0</v>
      </c>
      <c r="B219" s="223" t="s">
        <v>0</v>
      </c>
      <c r="C219" s="223"/>
      <c r="D219" s="55" t="s">
        <v>200</v>
      </c>
      <c r="E219" s="212" t="s">
        <v>201</v>
      </c>
      <c r="F219" s="212"/>
      <c r="G219" s="56">
        <v>3798</v>
      </c>
      <c r="H219" s="57">
        <v>3798</v>
      </c>
      <c r="I219" s="58">
        <v>251.56</v>
      </c>
      <c r="J219" s="25">
        <f t="shared" si="11"/>
        <v>0.06623486045286993</v>
      </c>
    </row>
    <row r="220" spans="1:10" ht="12" customHeight="1">
      <c r="A220" s="50" t="s">
        <v>202</v>
      </c>
      <c r="B220" s="232" t="s">
        <v>0</v>
      </c>
      <c r="C220" s="232"/>
      <c r="D220" s="109" t="s">
        <v>0</v>
      </c>
      <c r="E220" s="233" t="s">
        <v>203</v>
      </c>
      <c r="F220" s="233"/>
      <c r="G220" s="80">
        <f>G221+G224</f>
        <v>314000</v>
      </c>
      <c r="H220" s="80">
        <f>H221+H224</f>
        <v>314119</v>
      </c>
      <c r="I220" s="80">
        <f>I221+I224</f>
        <v>525599.2</v>
      </c>
      <c r="J220" s="13">
        <f t="shared" si="11"/>
        <v>1.6732486732735046</v>
      </c>
    </row>
    <row r="221" spans="1:10" s="161" customFormat="1" ht="24" customHeight="1">
      <c r="A221" s="37" t="s">
        <v>0</v>
      </c>
      <c r="B221" s="222" t="s">
        <v>204</v>
      </c>
      <c r="C221" s="222"/>
      <c r="D221" s="65" t="s">
        <v>0</v>
      </c>
      <c r="E221" s="221" t="s">
        <v>235</v>
      </c>
      <c r="F221" s="221"/>
      <c r="G221" s="75">
        <f>G223+G222</f>
        <v>314000</v>
      </c>
      <c r="H221" s="75">
        <f>H223+H222</f>
        <v>314119</v>
      </c>
      <c r="I221" s="75">
        <f>I223+I222</f>
        <v>518969.41</v>
      </c>
      <c r="J221" s="26">
        <f t="shared" si="11"/>
        <v>1.6521426911457122</v>
      </c>
    </row>
    <row r="222" spans="1:10" s="162" customFormat="1" ht="28.5" customHeight="1">
      <c r="A222" s="127"/>
      <c r="B222" s="178"/>
      <c r="C222" s="179"/>
      <c r="D222" s="77" t="s">
        <v>261</v>
      </c>
      <c r="E222" s="180" t="s">
        <v>262</v>
      </c>
      <c r="F222" s="181"/>
      <c r="G222" s="81">
        <v>0</v>
      </c>
      <c r="H222" s="81">
        <v>0</v>
      </c>
      <c r="I222" s="36">
        <v>18969.41</v>
      </c>
      <c r="J222" s="92">
        <v>0</v>
      </c>
    </row>
    <row r="223" spans="1:10" ht="107.25" customHeight="1">
      <c r="A223" s="54" t="s">
        <v>0</v>
      </c>
      <c r="B223" s="234" t="s">
        <v>0</v>
      </c>
      <c r="C223" s="234"/>
      <c r="D223" s="171" t="s">
        <v>38</v>
      </c>
      <c r="E223" s="235" t="s">
        <v>236</v>
      </c>
      <c r="F223" s="235"/>
      <c r="G223" s="172">
        <v>314000</v>
      </c>
      <c r="H223" s="88">
        <v>314119</v>
      </c>
      <c r="I223" s="43">
        <v>500000</v>
      </c>
      <c r="J223" s="94">
        <f t="shared" si="11"/>
        <v>1.5917534437585756</v>
      </c>
    </row>
    <row r="224" spans="1:10" s="161" customFormat="1" ht="12.75">
      <c r="A224" s="110"/>
      <c r="B224" s="206">
        <v>92116</v>
      </c>
      <c r="C224" s="206"/>
      <c r="D224" s="30"/>
      <c r="E224" s="208" t="s">
        <v>228</v>
      </c>
      <c r="F224" s="209"/>
      <c r="G224" s="31">
        <f>G225</f>
        <v>0</v>
      </c>
      <c r="H224" s="31">
        <f>H225</f>
        <v>0</v>
      </c>
      <c r="I224" s="46">
        <f>I225</f>
        <v>6629.79</v>
      </c>
      <c r="J224" s="21">
        <v>0</v>
      </c>
    </row>
    <row r="225" spans="1:10" ht="78" customHeight="1">
      <c r="A225" s="29"/>
      <c r="B225" s="207"/>
      <c r="C225" s="207"/>
      <c r="D225" s="90" t="s">
        <v>227</v>
      </c>
      <c r="E225" s="214" t="s">
        <v>237</v>
      </c>
      <c r="F225" s="215"/>
      <c r="G225" s="56">
        <v>0</v>
      </c>
      <c r="H225" s="57">
        <v>0</v>
      </c>
      <c r="I225" s="58">
        <v>6629.79</v>
      </c>
      <c r="J225" s="25">
        <v>0</v>
      </c>
    </row>
    <row r="226" spans="1:10" ht="12" customHeight="1">
      <c r="A226" s="50" t="s">
        <v>205</v>
      </c>
      <c r="B226" s="236" t="s">
        <v>0</v>
      </c>
      <c r="C226" s="236"/>
      <c r="D226" s="109" t="s">
        <v>0</v>
      </c>
      <c r="E226" s="233" t="s">
        <v>206</v>
      </c>
      <c r="F226" s="233"/>
      <c r="G226" s="80">
        <f>G227+G230+G233</f>
        <v>130000</v>
      </c>
      <c r="H226" s="80">
        <f>H227+H230+H233</f>
        <v>30000</v>
      </c>
      <c r="I226" s="74">
        <f>I227+I230+I233</f>
        <v>38292</v>
      </c>
      <c r="J226" s="13">
        <f>I226/H226</f>
        <v>1.2764</v>
      </c>
    </row>
    <row r="227" spans="1:10" s="161" customFormat="1" ht="12" customHeight="1">
      <c r="A227" s="37" t="s">
        <v>0</v>
      </c>
      <c r="B227" s="222" t="s">
        <v>207</v>
      </c>
      <c r="C227" s="222"/>
      <c r="D227" s="65" t="s">
        <v>0</v>
      </c>
      <c r="E227" s="221" t="s">
        <v>208</v>
      </c>
      <c r="F227" s="221"/>
      <c r="G227" s="75">
        <f>SUM(G228:G229)</f>
        <v>130000</v>
      </c>
      <c r="H227" s="75">
        <f>SUM(H228:H229)</f>
        <v>30000</v>
      </c>
      <c r="I227" s="75">
        <f>SUM(I228:I229)</f>
        <v>30000</v>
      </c>
      <c r="J227" s="26">
        <v>0</v>
      </c>
    </row>
    <row r="228" spans="1:10" ht="71.25" customHeight="1">
      <c r="A228" s="29" t="s">
        <v>0</v>
      </c>
      <c r="B228" s="178" t="s">
        <v>0</v>
      </c>
      <c r="C228" s="213"/>
      <c r="D228" s="40" t="s">
        <v>129</v>
      </c>
      <c r="E228" s="180" t="s">
        <v>130</v>
      </c>
      <c r="F228" s="198"/>
      <c r="G228" s="36">
        <v>100000</v>
      </c>
      <c r="H228" s="41">
        <v>0</v>
      </c>
      <c r="I228" s="36">
        <v>0</v>
      </c>
      <c r="J228" s="22">
        <v>0</v>
      </c>
    </row>
    <row r="229" spans="1:10" ht="69" customHeight="1">
      <c r="A229" s="29" t="s">
        <v>0</v>
      </c>
      <c r="B229" s="201" t="s">
        <v>0</v>
      </c>
      <c r="C229" s="202"/>
      <c r="D229" s="42" t="s">
        <v>26</v>
      </c>
      <c r="E229" s="186" t="s">
        <v>27</v>
      </c>
      <c r="F229" s="187"/>
      <c r="G229" s="43">
        <v>30000</v>
      </c>
      <c r="H229" s="44">
        <v>30000</v>
      </c>
      <c r="I229" s="43">
        <v>30000</v>
      </c>
      <c r="J229" s="23">
        <v>0</v>
      </c>
    </row>
    <row r="230" spans="1:10" s="161" customFormat="1" ht="12.75">
      <c r="A230" s="37"/>
      <c r="B230" s="229">
        <v>92605</v>
      </c>
      <c r="C230" s="229"/>
      <c r="D230" s="45"/>
      <c r="E230" s="219" t="s">
        <v>226</v>
      </c>
      <c r="F230" s="220"/>
      <c r="G230" s="111">
        <f>SUM(G231:G232)</f>
        <v>0</v>
      </c>
      <c r="H230" s="111">
        <f>SUM(H231:H232)</f>
        <v>0</v>
      </c>
      <c r="I230" s="111">
        <f>SUM(I231:I232)</f>
        <v>8292</v>
      </c>
      <c r="J230" s="28">
        <v>0</v>
      </c>
    </row>
    <row r="231" spans="1:10" ht="12.75">
      <c r="A231" s="29"/>
      <c r="B231" s="178"/>
      <c r="C231" s="213"/>
      <c r="D231" s="40" t="s">
        <v>36</v>
      </c>
      <c r="E231" s="180" t="s">
        <v>37</v>
      </c>
      <c r="F231" s="198"/>
      <c r="G231" s="36">
        <v>0</v>
      </c>
      <c r="H231" s="41">
        <v>0</v>
      </c>
      <c r="I231" s="36">
        <v>492</v>
      </c>
      <c r="J231" s="22">
        <v>0</v>
      </c>
    </row>
    <row r="232" spans="1:10" ht="81" customHeight="1">
      <c r="A232" s="29"/>
      <c r="B232" s="201"/>
      <c r="C232" s="202"/>
      <c r="D232" s="42" t="s">
        <v>227</v>
      </c>
      <c r="E232" s="186" t="s">
        <v>267</v>
      </c>
      <c r="F232" s="187"/>
      <c r="G232" s="43">
        <v>0</v>
      </c>
      <c r="H232" s="44">
        <v>0</v>
      </c>
      <c r="I232" s="43">
        <v>7800</v>
      </c>
      <c r="J232" s="23">
        <v>0</v>
      </c>
    </row>
    <row r="233" spans="1:10" s="161" customFormat="1" ht="12" customHeight="1" hidden="1">
      <c r="A233" s="37" t="s">
        <v>0</v>
      </c>
      <c r="B233" s="227" t="s">
        <v>209</v>
      </c>
      <c r="C233" s="227"/>
      <c r="D233" s="84" t="s">
        <v>0</v>
      </c>
      <c r="E233" s="228" t="s">
        <v>11</v>
      </c>
      <c r="F233" s="228"/>
      <c r="G233" s="46">
        <f>G234</f>
        <v>0</v>
      </c>
      <c r="H233" s="46">
        <f>H234</f>
        <v>0</v>
      </c>
      <c r="I233" s="46">
        <f>I234</f>
        <v>0</v>
      </c>
      <c r="J233" s="27">
        <v>0</v>
      </c>
    </row>
    <row r="234" spans="1:10" ht="70.5" customHeight="1" hidden="1">
      <c r="A234" s="54" t="s">
        <v>0</v>
      </c>
      <c r="B234" s="223" t="s">
        <v>0</v>
      </c>
      <c r="C234" s="223"/>
      <c r="D234" s="55" t="s">
        <v>129</v>
      </c>
      <c r="E234" s="212" t="s">
        <v>130</v>
      </c>
      <c r="F234" s="212"/>
      <c r="G234" s="56">
        <v>0</v>
      </c>
      <c r="H234" s="57">
        <v>0</v>
      </c>
      <c r="I234" s="58">
        <v>0</v>
      </c>
      <c r="J234" s="25">
        <v>0</v>
      </c>
    </row>
    <row r="235" spans="1:10" ht="13.5" customHeight="1">
      <c r="A235" s="230" t="s">
        <v>210</v>
      </c>
      <c r="B235" s="231"/>
      <c r="C235" s="231"/>
      <c r="D235" s="231"/>
      <c r="E235" s="231"/>
      <c r="F235" s="231"/>
      <c r="G235" s="112">
        <f>G226+G220+G195+G177+G168+G148+G117+G107+G74+G70+G65+G48+G45+G29+G19+G16+G6</f>
        <v>96753719.67</v>
      </c>
      <c r="H235" s="112">
        <f>H226+H220+H195+H177+H168+H148+H117+H107+H74+H70+H65+H48+H45+H29+H19+H16+H6</f>
        <v>99933961.57000001</v>
      </c>
      <c r="I235" s="113">
        <f>I226+I220+I195+I177+I168+I148+I117+I107+I74+I70+I65+I48+I45+I29+I19+I16+I6</f>
        <v>100565698.27</v>
      </c>
      <c r="J235" s="10">
        <f>I235/H235</f>
        <v>1.0063215416468552</v>
      </c>
    </row>
    <row r="283" ht="32.25" customHeight="1"/>
  </sheetData>
  <sheetProtection/>
  <mergeCells count="448">
    <mergeCell ref="E112:F112"/>
    <mergeCell ref="B113:C113"/>
    <mergeCell ref="B114:C114"/>
    <mergeCell ref="E113:F113"/>
    <mergeCell ref="E114:F114"/>
    <mergeCell ref="E123:F123"/>
    <mergeCell ref="B117:C117"/>
    <mergeCell ref="E117:F117"/>
    <mergeCell ref="B118:C118"/>
    <mergeCell ref="E118:F118"/>
    <mergeCell ref="E56:F56"/>
    <mergeCell ref="E57:F57"/>
    <mergeCell ref="E61:F61"/>
    <mergeCell ref="E62:F62"/>
    <mergeCell ref="E63:F63"/>
    <mergeCell ref="E60:F60"/>
    <mergeCell ref="B172:C172"/>
    <mergeCell ref="E172:F172"/>
    <mergeCell ref="B122:C122"/>
    <mergeCell ref="E121:F121"/>
    <mergeCell ref="E122:F122"/>
    <mergeCell ref="E105:F105"/>
    <mergeCell ref="B110:C110"/>
    <mergeCell ref="E110:F110"/>
    <mergeCell ref="B111:C111"/>
    <mergeCell ref="E130:F130"/>
    <mergeCell ref="B121:C121"/>
    <mergeCell ref="A4:J4"/>
    <mergeCell ref="G1:J2"/>
    <mergeCell ref="B129:C129"/>
    <mergeCell ref="E129:F129"/>
    <mergeCell ref="E58:F58"/>
    <mergeCell ref="B58:C58"/>
    <mergeCell ref="B60:C60"/>
    <mergeCell ref="B112:C112"/>
    <mergeCell ref="B56:C56"/>
    <mergeCell ref="B77:C77"/>
    <mergeCell ref="E77:F77"/>
    <mergeCell ref="B93:C93"/>
    <mergeCell ref="E93:F93"/>
    <mergeCell ref="B102:C102"/>
    <mergeCell ref="B103:C103"/>
    <mergeCell ref="E102:F102"/>
    <mergeCell ref="E79:F79"/>
    <mergeCell ref="B78:C78"/>
    <mergeCell ref="E103:F103"/>
    <mergeCell ref="E64:F64"/>
    <mergeCell ref="E44:F44"/>
    <mergeCell ref="E37:F37"/>
    <mergeCell ref="B38:C38"/>
    <mergeCell ref="E46:F46"/>
    <mergeCell ref="B37:C37"/>
    <mergeCell ref="E38:F38"/>
    <mergeCell ref="B54:C54"/>
    <mergeCell ref="E54:F54"/>
    <mergeCell ref="B44:C44"/>
    <mergeCell ref="B36:C36"/>
    <mergeCell ref="E36:F36"/>
    <mergeCell ref="B43:C43"/>
    <mergeCell ref="E43:F43"/>
    <mergeCell ref="B16:C16"/>
    <mergeCell ref="E16:F16"/>
    <mergeCell ref="B17:C17"/>
    <mergeCell ref="E17:F17"/>
    <mergeCell ref="B5:C5"/>
    <mergeCell ref="E5:F5"/>
    <mergeCell ref="B6:C6"/>
    <mergeCell ref="E6:F6"/>
    <mergeCell ref="E7:F7"/>
    <mergeCell ref="B7:C9"/>
    <mergeCell ref="E8:F8"/>
    <mergeCell ref="B21:C21"/>
    <mergeCell ref="E21:F21"/>
    <mergeCell ref="B22:C22"/>
    <mergeCell ref="E22:F22"/>
    <mergeCell ref="B13:C13"/>
    <mergeCell ref="E13:F13"/>
    <mergeCell ref="B14:C14"/>
    <mergeCell ref="E14:F14"/>
    <mergeCell ref="B15:C15"/>
    <mergeCell ref="E15:F15"/>
    <mergeCell ref="B30:C30"/>
    <mergeCell ref="E30:F30"/>
    <mergeCell ref="B31:C31"/>
    <mergeCell ref="E31:F31"/>
    <mergeCell ref="B18:C18"/>
    <mergeCell ref="E18:F18"/>
    <mergeCell ref="B19:C19"/>
    <mergeCell ref="E19:F19"/>
    <mergeCell ref="B20:C20"/>
    <mergeCell ref="E20:F20"/>
    <mergeCell ref="B24:C24"/>
    <mergeCell ref="E24:F24"/>
    <mergeCell ref="B25:C25"/>
    <mergeCell ref="E25:F25"/>
    <mergeCell ref="B29:C29"/>
    <mergeCell ref="E29:F29"/>
    <mergeCell ref="B32:C32"/>
    <mergeCell ref="E32:F32"/>
    <mergeCell ref="B34:C34"/>
    <mergeCell ref="E34:F34"/>
    <mergeCell ref="B35:C35"/>
    <mergeCell ref="E35:F35"/>
    <mergeCell ref="B33:C33"/>
    <mergeCell ref="E33:F33"/>
    <mergeCell ref="E50:F50"/>
    <mergeCell ref="B39:C39"/>
    <mergeCell ref="E39:F39"/>
    <mergeCell ref="B40:C40"/>
    <mergeCell ref="E40:F40"/>
    <mergeCell ref="B41:C41"/>
    <mergeCell ref="E41:F41"/>
    <mergeCell ref="B45:C45"/>
    <mergeCell ref="E45:F45"/>
    <mergeCell ref="B46:C46"/>
    <mergeCell ref="B47:C47"/>
    <mergeCell ref="E47:F47"/>
    <mergeCell ref="B48:C48"/>
    <mergeCell ref="E48:F48"/>
    <mergeCell ref="B49:C49"/>
    <mergeCell ref="E49:F49"/>
    <mergeCell ref="B50:C50"/>
    <mergeCell ref="E68:F68"/>
    <mergeCell ref="B51:C51"/>
    <mergeCell ref="E51:F51"/>
    <mergeCell ref="B52:C52"/>
    <mergeCell ref="E52:F52"/>
    <mergeCell ref="B53:C53"/>
    <mergeCell ref="E53:F53"/>
    <mergeCell ref="B55:C55"/>
    <mergeCell ref="E55:F55"/>
    <mergeCell ref="E73:F73"/>
    <mergeCell ref="B59:C59"/>
    <mergeCell ref="E59:F59"/>
    <mergeCell ref="B65:C65"/>
    <mergeCell ref="E65:F65"/>
    <mergeCell ref="B66:C66"/>
    <mergeCell ref="E66:F66"/>
    <mergeCell ref="B67:C67"/>
    <mergeCell ref="E67:F67"/>
    <mergeCell ref="B68:C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84:F84"/>
    <mergeCell ref="B74:C74"/>
    <mergeCell ref="E74:F74"/>
    <mergeCell ref="B75:C75"/>
    <mergeCell ref="E75:F75"/>
    <mergeCell ref="B76:C76"/>
    <mergeCell ref="E76:F76"/>
    <mergeCell ref="E78:F78"/>
    <mergeCell ref="B79:C79"/>
    <mergeCell ref="E89:F89"/>
    <mergeCell ref="B80:C80"/>
    <mergeCell ref="E80:F80"/>
    <mergeCell ref="B81:C81"/>
    <mergeCell ref="E81:F81"/>
    <mergeCell ref="B82:C82"/>
    <mergeCell ref="E82:F82"/>
    <mergeCell ref="B83:C83"/>
    <mergeCell ref="E83:F83"/>
    <mergeCell ref="B84:C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99:F99"/>
    <mergeCell ref="B90:C90"/>
    <mergeCell ref="E90:F90"/>
    <mergeCell ref="B91:C91"/>
    <mergeCell ref="E91:F91"/>
    <mergeCell ref="B92:C92"/>
    <mergeCell ref="E92:F92"/>
    <mergeCell ref="B94:C94"/>
    <mergeCell ref="E94:F94"/>
    <mergeCell ref="E106:F106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111:F111"/>
    <mergeCell ref="B100:C100"/>
    <mergeCell ref="E100:F100"/>
    <mergeCell ref="B101:C101"/>
    <mergeCell ref="E101:F101"/>
    <mergeCell ref="B104:C104"/>
    <mergeCell ref="E104:F104"/>
    <mergeCell ref="B105:C105"/>
    <mergeCell ref="B106:C106"/>
    <mergeCell ref="E124:F124"/>
    <mergeCell ref="B107:C107"/>
    <mergeCell ref="E107:F107"/>
    <mergeCell ref="B108:C108"/>
    <mergeCell ref="E108:F108"/>
    <mergeCell ref="B109:C109"/>
    <mergeCell ref="E109:F109"/>
    <mergeCell ref="B119:C119"/>
    <mergeCell ref="E119:F119"/>
    <mergeCell ref="B120:C120"/>
    <mergeCell ref="E120:F120"/>
    <mergeCell ref="B124:C124"/>
    <mergeCell ref="E136:F136"/>
    <mergeCell ref="B125:C125"/>
    <mergeCell ref="E125:F125"/>
    <mergeCell ref="B126:C126"/>
    <mergeCell ref="E126:F126"/>
    <mergeCell ref="B127:C127"/>
    <mergeCell ref="E127:F127"/>
    <mergeCell ref="B128:C128"/>
    <mergeCell ref="E128:F128"/>
    <mergeCell ref="B130:C130"/>
    <mergeCell ref="E141:F141"/>
    <mergeCell ref="B131:C131"/>
    <mergeCell ref="E131:F131"/>
    <mergeCell ref="B132:C132"/>
    <mergeCell ref="E132:F132"/>
    <mergeCell ref="B134:C134"/>
    <mergeCell ref="E134:F134"/>
    <mergeCell ref="B135:C135"/>
    <mergeCell ref="E135:F135"/>
    <mergeCell ref="B136:C136"/>
    <mergeCell ref="E146:F146"/>
    <mergeCell ref="B137:C137"/>
    <mergeCell ref="E137:F137"/>
    <mergeCell ref="B138:C138"/>
    <mergeCell ref="E138:F138"/>
    <mergeCell ref="B139:C139"/>
    <mergeCell ref="E139:F139"/>
    <mergeCell ref="B140:C140"/>
    <mergeCell ref="E140:F140"/>
    <mergeCell ref="B154:C154"/>
    <mergeCell ref="B141:C141"/>
    <mergeCell ref="E154:F154"/>
    <mergeCell ref="B142:C142"/>
    <mergeCell ref="E142:F142"/>
    <mergeCell ref="B143:C143"/>
    <mergeCell ref="E143:F143"/>
    <mergeCell ref="B144:C144"/>
    <mergeCell ref="E144:F144"/>
    <mergeCell ref="B146:C146"/>
    <mergeCell ref="B159:C159"/>
    <mergeCell ref="E159:F159"/>
    <mergeCell ref="B147:C147"/>
    <mergeCell ref="E147:F147"/>
    <mergeCell ref="B148:C148"/>
    <mergeCell ref="E148:F148"/>
    <mergeCell ref="B151:C151"/>
    <mergeCell ref="E151:F151"/>
    <mergeCell ref="B153:C153"/>
    <mergeCell ref="E153:F153"/>
    <mergeCell ref="B164:C164"/>
    <mergeCell ref="E164:F164"/>
    <mergeCell ref="B155:C155"/>
    <mergeCell ref="E155:F155"/>
    <mergeCell ref="B156:C156"/>
    <mergeCell ref="E156:F156"/>
    <mergeCell ref="B157:C157"/>
    <mergeCell ref="E157:F157"/>
    <mergeCell ref="B158:C158"/>
    <mergeCell ref="E158:F158"/>
    <mergeCell ref="B169:C169"/>
    <mergeCell ref="E169:F169"/>
    <mergeCell ref="B160:C160"/>
    <mergeCell ref="E160:F160"/>
    <mergeCell ref="B161:C161"/>
    <mergeCell ref="E161:F161"/>
    <mergeCell ref="B162:C162"/>
    <mergeCell ref="E162:F162"/>
    <mergeCell ref="B163:C163"/>
    <mergeCell ref="E163:F163"/>
    <mergeCell ref="B177:C177"/>
    <mergeCell ref="E177:F177"/>
    <mergeCell ref="B165:C165"/>
    <mergeCell ref="E165:F165"/>
    <mergeCell ref="B166:C166"/>
    <mergeCell ref="E166:F166"/>
    <mergeCell ref="B167:C167"/>
    <mergeCell ref="E167:F167"/>
    <mergeCell ref="B168:C168"/>
    <mergeCell ref="E168:F168"/>
    <mergeCell ref="B181:C181"/>
    <mergeCell ref="E181:F181"/>
    <mergeCell ref="B170:C170"/>
    <mergeCell ref="E170:F170"/>
    <mergeCell ref="B171:C171"/>
    <mergeCell ref="E171:F171"/>
    <mergeCell ref="B173:C173"/>
    <mergeCell ref="E173:F173"/>
    <mergeCell ref="B174:C174"/>
    <mergeCell ref="E174:F174"/>
    <mergeCell ref="B185:C185"/>
    <mergeCell ref="E185:F185"/>
    <mergeCell ref="E175:F175"/>
    <mergeCell ref="B186:C186"/>
    <mergeCell ref="E186:F186"/>
    <mergeCell ref="B178:C178"/>
    <mergeCell ref="E178:F178"/>
    <mergeCell ref="B179:C179"/>
    <mergeCell ref="E179:F179"/>
    <mergeCell ref="B180:C180"/>
    <mergeCell ref="E180:F180"/>
    <mergeCell ref="B190:C190"/>
    <mergeCell ref="E190:F190"/>
    <mergeCell ref="B191:C191"/>
    <mergeCell ref="E191:F191"/>
    <mergeCell ref="B182:C182"/>
    <mergeCell ref="E182:F182"/>
    <mergeCell ref="B183:C183"/>
    <mergeCell ref="E183:F183"/>
    <mergeCell ref="B184:C184"/>
    <mergeCell ref="E184:F184"/>
    <mergeCell ref="B199:C199"/>
    <mergeCell ref="E199:F199"/>
    <mergeCell ref="B200:C200"/>
    <mergeCell ref="E200:F200"/>
    <mergeCell ref="B187:C187"/>
    <mergeCell ref="E187:F187"/>
    <mergeCell ref="B188:C188"/>
    <mergeCell ref="E188:F188"/>
    <mergeCell ref="B189:C189"/>
    <mergeCell ref="E189:F189"/>
    <mergeCell ref="B193:C193"/>
    <mergeCell ref="E193:F193"/>
    <mergeCell ref="B194:C194"/>
    <mergeCell ref="E194:F194"/>
    <mergeCell ref="B195:C195"/>
    <mergeCell ref="E195:F195"/>
    <mergeCell ref="E203:F203"/>
    <mergeCell ref="E204:F204"/>
    <mergeCell ref="B207:C207"/>
    <mergeCell ref="E207:F207"/>
    <mergeCell ref="B203:C203"/>
    <mergeCell ref="B204:C204"/>
    <mergeCell ref="E205:F205"/>
    <mergeCell ref="B208:C208"/>
    <mergeCell ref="E208:F208"/>
    <mergeCell ref="B210:C210"/>
    <mergeCell ref="E210:F210"/>
    <mergeCell ref="B201:C201"/>
    <mergeCell ref="E201:F201"/>
    <mergeCell ref="B202:C202"/>
    <mergeCell ref="E202:F202"/>
    <mergeCell ref="B206:C206"/>
    <mergeCell ref="E206:F206"/>
    <mergeCell ref="E217:F217"/>
    <mergeCell ref="B218:C218"/>
    <mergeCell ref="E218:F218"/>
    <mergeCell ref="B219:C219"/>
    <mergeCell ref="E212:F212"/>
    <mergeCell ref="B214:C214"/>
    <mergeCell ref="E214:F214"/>
    <mergeCell ref="B213:C213"/>
    <mergeCell ref="E213:F213"/>
    <mergeCell ref="A235:F235"/>
    <mergeCell ref="B220:C220"/>
    <mergeCell ref="E220:F220"/>
    <mergeCell ref="B221:C221"/>
    <mergeCell ref="E221:F221"/>
    <mergeCell ref="B223:C223"/>
    <mergeCell ref="E223:F223"/>
    <mergeCell ref="B226:C226"/>
    <mergeCell ref="E226:F226"/>
    <mergeCell ref="B227:C227"/>
    <mergeCell ref="B233:C233"/>
    <mergeCell ref="E233:F233"/>
    <mergeCell ref="B230:C230"/>
    <mergeCell ref="E230:F230"/>
    <mergeCell ref="B231:C231"/>
    <mergeCell ref="E231:F231"/>
    <mergeCell ref="B232:C232"/>
    <mergeCell ref="E232:F232"/>
    <mergeCell ref="B234:C234"/>
    <mergeCell ref="E234:F234"/>
    <mergeCell ref="E10:F10"/>
    <mergeCell ref="E11:F11"/>
    <mergeCell ref="E12:F12"/>
    <mergeCell ref="B10:C10"/>
    <mergeCell ref="B11:C11"/>
    <mergeCell ref="B12:C12"/>
    <mergeCell ref="B23:C23"/>
    <mergeCell ref="E23:F23"/>
    <mergeCell ref="B228:C228"/>
    <mergeCell ref="E228:F228"/>
    <mergeCell ref="B26:C26"/>
    <mergeCell ref="B27:C27"/>
    <mergeCell ref="B28:C28"/>
    <mergeCell ref="E26:F26"/>
    <mergeCell ref="E27:F27"/>
    <mergeCell ref="E28:F28"/>
    <mergeCell ref="E227:F227"/>
    <mergeCell ref="B215:C215"/>
    <mergeCell ref="E209:F209"/>
    <mergeCell ref="B211:C211"/>
    <mergeCell ref="E224:F224"/>
    <mergeCell ref="B225:C225"/>
    <mergeCell ref="B224:C224"/>
    <mergeCell ref="E225:F225"/>
    <mergeCell ref="E215:F215"/>
    <mergeCell ref="B216:C216"/>
    <mergeCell ref="E216:F216"/>
    <mergeCell ref="B217:C217"/>
    <mergeCell ref="E211:F211"/>
    <mergeCell ref="B212:C212"/>
    <mergeCell ref="B229:C229"/>
    <mergeCell ref="E229:F229"/>
    <mergeCell ref="B149:C149"/>
    <mergeCell ref="B150:C150"/>
    <mergeCell ref="E149:F149"/>
    <mergeCell ref="E150:F150"/>
    <mergeCell ref="E219:F219"/>
    <mergeCell ref="B209:C209"/>
    <mergeCell ref="E196:F196"/>
    <mergeCell ref="E197:F197"/>
    <mergeCell ref="E198:F198"/>
    <mergeCell ref="E133:F133"/>
    <mergeCell ref="B145:C145"/>
    <mergeCell ref="E145:F145"/>
    <mergeCell ref="B176:C176"/>
    <mergeCell ref="E176:F176"/>
    <mergeCell ref="B192:C192"/>
    <mergeCell ref="E192:F192"/>
    <mergeCell ref="B222:C222"/>
    <mergeCell ref="E222:F222"/>
    <mergeCell ref="B115:C115"/>
    <mergeCell ref="E115:F115"/>
    <mergeCell ref="E116:F116"/>
    <mergeCell ref="B152:C152"/>
    <mergeCell ref="E152:F152"/>
    <mergeCell ref="B196:C196"/>
    <mergeCell ref="B197:C197"/>
    <mergeCell ref="B198:C198"/>
  </mergeCells>
  <printOptions horizontalCentered="1"/>
  <pageMargins left="0.5118110236220472" right="0.3937007874015748" top="0.3937007874015748" bottom="0.3937007874015748" header="0" footer="0"/>
  <pageSetup fitToHeight="8" fitToWidth="1" horizontalDpi="600" verticalDpi="600" orientation="portrait" paperSize="9" scale="70" r:id="rId1"/>
  <headerFooter>
    <oddFooter>&amp;CStrona &amp;P z &amp;N</oddFooter>
  </headerFooter>
  <rowBreaks count="6" manualBreakCount="6">
    <brk id="48" max="255" man="1"/>
    <brk id="94" max="255" man="1"/>
    <brk id="141" max="255" man="1"/>
    <brk id="179" max="255" man="1"/>
    <brk id="213" max="255" man="1"/>
    <brk id="2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Jadwiga</cp:lastModifiedBy>
  <cp:lastPrinted>2021-03-08T12:56:04Z</cp:lastPrinted>
  <dcterms:created xsi:type="dcterms:W3CDTF">2009-06-17T07:33:19Z</dcterms:created>
  <dcterms:modified xsi:type="dcterms:W3CDTF">2021-03-29T19:38:40Z</dcterms:modified>
  <cp:category/>
  <cp:version/>
  <cp:contentType/>
  <cp:contentStatus/>
</cp:coreProperties>
</file>