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6" windowHeight="6228" activeTab="0"/>
  </bookViews>
  <sheets>
    <sheet name="Page1" sheetId="1" r:id="rId1"/>
  </sheets>
  <definedNames>
    <definedName name="_xlnm.Print_Area" localSheetId="0">'Page1'!$A$1:$J$603</definedName>
    <definedName name="_xlnm.Print_Titles" localSheetId="0">'Page1'!$5:$5</definedName>
  </definedNames>
  <calcPr fullCalcOnLoad="1"/>
</workbook>
</file>

<file path=xl/sharedStrings.xml><?xml version="1.0" encoding="utf-8"?>
<sst xmlns="http://schemas.openxmlformats.org/spreadsheetml/2006/main" count="2236" uniqueCount="350">
  <si>
    <t/>
  </si>
  <si>
    <t>Dział</t>
  </si>
  <si>
    <t>Rozdział</t>
  </si>
  <si>
    <t>Treść</t>
  </si>
  <si>
    <t>010</t>
  </si>
  <si>
    <t>Rolnictwo i łowiectwo</t>
  </si>
  <si>
    <t>01008</t>
  </si>
  <si>
    <t>Melioracje wodne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</si>
  <si>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</si>
  <si>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</si>
  <si>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</si>
  <si>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</si>
  <si>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</si>
  <si>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</si>
  <si>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</si>
  <si>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</si>
  <si>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</si>
  <si>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Solidarnościowy Fundusz Wsparcia Osób Niepełnosprawnych</t>
  </si>
  <si>
    <t>4170</t>
  </si>
  <si>
    <t>Wynagrodzenia bezosobowe</t>
  </si>
  <si>
    <t>4210</t>
  </si>
  <si>
    <t>Zakup materiałów i wyposażenia</t>
  </si>
  <si>
    <t>4270</t>
  </si>
  <si>
    <t>Zakup usług remontowych</t>
  </si>
  <si>
    <t>4280</t>
  </si>
  <si>
    <t>Zakup usług zdrowotnych</t>
  </si>
  <si>
    <t>4300</t>
  </si>
  <si>
    <t>Zakup usług pozostałych</t>
  </si>
  <si>
    <t>4440</t>
  </si>
  <si>
    <t>Odpisy na zakładowy fundusz świadczeń socjalnych</t>
  </si>
  <si>
    <t>6050</t>
  </si>
  <si>
    <t>Wydatki inwestycyjne jednostek budżetowych</t>
  </si>
  <si>
    <t>01010</t>
  </si>
  <si>
    <t>Infrastruktura wodociągowa i sanitacyjna wsi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</si>
  <si>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</si>
  <si>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</si>
  <si>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</si>
  <si>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</si>
  <si>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</si>
  <si>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</si>
  <si>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4430</t>
  </si>
  <si>
    <t>Różne opłaty i składki</t>
  </si>
  <si>
    <t>400</t>
  </si>
  <si>
    <t>Wytwarzanie i zaopatrywanie w energię elektryczną, gaz i wodę</t>
  </si>
  <si>
    <t>40002</t>
  </si>
  <si>
    <t>Dostarczanie wody</t>
  </si>
  <si>
    <t>6010</t>
  </si>
  <si>
    <t>Wydatki na zakup i objęcie akcji i udziałów</t>
  </si>
  <si>
    <t>600</t>
  </si>
  <si>
    <t>Transport i łączność</t>
  </si>
  <si>
    <t>60004</t>
  </si>
  <si>
    <t>Lokalny transport zbiorowy</t>
  </si>
  <si>
    <t>4330</t>
  </si>
  <si>
    <t>Zakup usług przez jednostki samorządu terytorialnego od innych jednostek samorządu terytorialnego</t>
  </si>
  <si>
    <t>60013</t>
  </si>
  <si>
    <t>Drogi publiczne wojewódzkie</t>
  </si>
  <si>
    <t>60014</t>
  </si>
  <si>
    <t>Drogi publiczne powiatowe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</si>
  <si>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</si>
  <si>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</si>
  <si>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</si>
  <si>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</si>
  <si>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60095</t>
  </si>
  <si>
    <t>700</t>
  </si>
  <si>
    <t>Gospodarka mieszkaniowa</t>
  </si>
  <si>
    <t>70004</t>
  </si>
  <si>
    <t>Różne jednostki obsługi gospodarki mieszkaniowej</t>
  </si>
  <si>
    <t>4260</t>
  </si>
  <si>
    <t>Zakup energii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</si>
  <si>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</si>
  <si>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</si>
  <si>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</si>
  <si>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</si>
  <si>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</si>
  <si>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</si>
  <si>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</si>
  <si>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</si>
  <si>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6057</t>
  </si>
  <si>
    <t>6059</t>
  </si>
  <si>
    <t>70005</t>
  </si>
  <si>
    <t>Gospodarka gruntami i nieruchomościami</t>
  </si>
  <si>
    <t>4520</t>
  </si>
  <si>
    <t>Opłaty na rzecz budżetów jednostek samorządu terytorialnego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</si>
  <si>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</si>
  <si>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</si>
  <si>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</si>
  <si>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</si>
  <si>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</si>
  <si>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</si>
  <si>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</si>
  <si>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</si>
  <si>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</si>
  <si>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</si>
  <si>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</si>
  <si>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</si>
  <si>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</si>
  <si>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</si>
  <si>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</si>
  <si>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</si>
  <si>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</si>
  <si>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>Różne wydatki na rzecz osób fizycznych</t>
  </si>
  <si>
    <t>4360</t>
  </si>
  <si>
    <t>Opłaty z tytułu zakupu usług telekomunikacyjnych</t>
  </si>
  <si>
    <t>4410</t>
  </si>
  <si>
    <t>Podróże służbowe krajowe</t>
  </si>
  <si>
    <t>4420</t>
  </si>
  <si>
    <t>Podróże służbowe zagraniczne</t>
  </si>
  <si>
    <t>4700</t>
  </si>
  <si>
    <t>Szkolenia pracowników niebędących członkami korpusu służby cywilnej</t>
  </si>
  <si>
    <t>75023</t>
  </si>
  <si>
    <t>Urzędy gmin (miast i miast na prawach powiatu)</t>
  </si>
  <si>
    <t>4140</t>
  </si>
  <si>
    <t>Wpłaty na Państwowy Fundusz Rehabilitacji Osób Niepełnosprawnych</t>
  </si>
  <si>
    <t>75058</t>
  </si>
  <si>
    <t>Działalność informacyjna i kulturalna prowadzona za granicą</t>
  </si>
  <si>
    <t>4380</t>
  </si>
  <si>
    <t>Zakup usług obejmujacych tłumaczenia</t>
  </si>
  <si>
    <t>75075</t>
  </si>
  <si>
    <t>Promocja jednostek samorządu terytorialnego</t>
  </si>
  <si>
    <t>75085</t>
  </si>
  <si>
    <t>Wspólna obsługa jednostek samorządu terytorialnego</t>
  </si>
  <si>
    <t>75095</t>
  </si>
  <si>
    <t>2319</t>
  </si>
  <si>
    <t>Dotacje celowe przekazane gminie na zadania bieżące realizowane na podstawie porozumień (umów) między jednostkami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</si>
  <si>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</si>
  <si>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</si>
  <si>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</si>
  <si>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</si>
  <si>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</si>
  <si>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</si>
  <si>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</si>
  <si>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</si>
  <si>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</si>
  <si>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</si>
  <si>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</si>
  <si>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</si>
  <si>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6170</t>
  </si>
  <si>
    <t>Wpłaty jednostek na państwowy fundusz celowy na finansowanie lub dofinansowanie zadań inwestycyjnych</t>
  </si>
  <si>
    <t>75412</t>
  </si>
  <si>
    <t>Ochotnicze straże pożarne</t>
  </si>
  <si>
    <t>6230</t>
  </si>
  <si>
    <t>Dotacje celowe z budżetu na finansowanie lub dofinansowanie kosztów realizacji inwestycji i zakupów inwestycyjnych jednostek nie zaliczanych do sektora finansów publicznych</t>
  </si>
  <si>
    <t>75421</t>
  </si>
  <si>
    <t>Zarządzanie kryzysowe</t>
  </si>
  <si>
    <t>2800</t>
  </si>
  <si>
    <t>Dotacja celowa z budżetu dla pozostałych jednostek zaliczanych do sektora finansów publicznych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</si>
  <si>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</si>
  <si>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</si>
  <si>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</si>
  <si>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</si>
  <si>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</si>
  <si>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</si>
  <si>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</si>
  <si>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</si>
  <si>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</si>
  <si>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75814</t>
  </si>
  <si>
    <t>Różne rozliczenia finansowe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</si>
  <si>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</si>
  <si>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</si>
  <si>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</si>
  <si>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</si>
  <si>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</si>
  <si>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</si>
  <si>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</si>
  <si>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</si>
  <si>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4240</t>
  </si>
  <si>
    <t>Zakup środków dydaktycznych i książek</t>
  </si>
  <si>
    <t>4247</t>
  </si>
  <si>
    <t>4249</t>
  </si>
  <si>
    <t>80103</t>
  </si>
  <si>
    <t>Oddziały przedszkolne w szkołach podstawowych</t>
  </si>
  <si>
    <t>80104</t>
  </si>
  <si>
    <t>Przedszkola</t>
  </si>
  <si>
    <t>2540</t>
  </si>
  <si>
    <t>Dotacja podmiotowa z budżetu dla niepublicznej jednostki systemu oświaty</t>
  </si>
  <si>
    <t>80106</t>
  </si>
  <si>
    <t>Inne formy wychowania przedszkolnego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</si>
  <si>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</si>
  <si>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</si>
  <si>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80113</t>
  </si>
  <si>
    <t>Dowożenie uczniów do szkół</t>
  </si>
  <si>
    <t>80146</t>
  </si>
  <si>
    <t>Dokształcanie i doskonalenie nauczycieli</t>
  </si>
  <si>
    <t>80148</t>
  </si>
  <si>
    <t>Stołówki szkolne i przedszkolne</t>
  </si>
  <si>
    <t>4220</t>
  </si>
  <si>
    <t>Zakup środków żywności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</si>
  <si>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</si>
  <si>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</si>
  <si>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</si>
  <si>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</si>
  <si>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80153</t>
  </si>
  <si>
    <t>Zapewnienie uczniom prawa do bezpłatnego dostępu do podręczników, materiałów edukacyjnych lub materiałów ćwiczeniowych</t>
  </si>
  <si>
    <t>80195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</si>
  <si>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</si>
  <si>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</si>
  <si>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</si>
  <si>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</si>
  <si>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</si>
  <si>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</si>
  <si>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</si>
  <si>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</si>
  <si>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</si>
  <si>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</si>
  <si>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</si>
  <si>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</si>
  <si>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4707</t>
  </si>
  <si>
    <t>4709</t>
  </si>
  <si>
    <t>851</t>
  </si>
  <si>
    <t>Ochrona zdrowia</t>
  </si>
  <si>
    <t>85149</t>
  </si>
  <si>
    <t>Programy polityki zdrowotnej</t>
  </si>
  <si>
    <t>85154</t>
  </si>
  <si>
    <t>Przeciwdziałanie alkoholizmowi</t>
  </si>
  <si>
    <t>85195</t>
  </si>
  <si>
    <t>2820</t>
  </si>
  <si>
    <t>Dotacja celowa z budżetu na finansowanie lub dofinansowanie zadań zleconych do realizacji stowarzyszeniom</t>
  </si>
  <si>
    <t>852</t>
  </si>
  <si>
    <t>Pomoc społeczna</t>
  </si>
  <si>
    <t>85202</t>
  </si>
  <si>
    <t>Domy pomocy społecznej</t>
  </si>
  <si>
    <t>85205</t>
  </si>
  <si>
    <t>85213</t>
  </si>
  <si>
    <t>Składki na ubezpieczenie zdrowotne opłacane za osoby pobierające niektóre świadczenia z pomocy społecznej oraz za osoby uczestniczące w zajęciach w centrum integracji społecznej</t>
  </si>
  <si>
    <t>2950</t>
  </si>
  <si>
    <t>Zwrot niewykorzystanych dotacji oraz płatności</t>
  </si>
  <si>
    <t>4130</t>
  </si>
  <si>
    <t>Składki na ubezpieczenie zdrowotne</t>
  </si>
  <si>
    <t>85214</t>
  </si>
  <si>
    <t>Zasiłki okresowe, celowe i pomoc w naturze oraz składki na ubezpieczenia emerytalne i rentowe</t>
  </si>
  <si>
    <t>3110</t>
  </si>
  <si>
    <t>Świadczenia społeczne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</si>
  <si>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</si>
  <si>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</si>
  <si>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</si>
  <si>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</si>
  <si>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</si>
  <si>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</si>
  <si>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</si>
  <si>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</si>
  <si>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</si>
  <si>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</si>
  <si>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85295</t>
  </si>
  <si>
    <t>854</t>
  </si>
  <si>
    <t>Edukacyjna opieka wychowawcza</t>
  </si>
  <si>
    <t>85401</t>
  </si>
  <si>
    <t>Świetlice szkolne</t>
  </si>
  <si>
    <t>85404</t>
  </si>
  <si>
    <t>Wczesne wspomaganie rozwoju dziecka</t>
  </si>
  <si>
    <t>85412</t>
  </si>
  <si>
    <t>Kolonie i obozy oraz inne formy wypoczynku dzieci i młodzieży szkolnej, a także szkolenia młodzieży</t>
  </si>
  <si>
    <t>85415</t>
  </si>
  <si>
    <t>Pomoc materialna dla uczniów o charakterze socjalnym</t>
  </si>
  <si>
    <t>3260</t>
  </si>
  <si>
    <t>Inne formy pomocy dla uczniów</t>
  </si>
  <si>
    <t>85416</t>
  </si>
  <si>
    <t>Pomoc materialna dla uczniów o charakterze motywacyjnym</t>
  </si>
  <si>
    <t>3240</t>
  </si>
  <si>
    <t>Stypendia dla uczniów</t>
  </si>
  <si>
    <t>85417</t>
  </si>
  <si>
    <t>Szkolne schroniska młodzieżowe</t>
  </si>
  <si>
    <t>855</t>
  </si>
  <si>
    <t>Rodzina</t>
  </si>
  <si>
    <t>85501</t>
  </si>
  <si>
    <t>Świadczenie wychowawcze</t>
  </si>
  <si>
    <t>85502</t>
  </si>
  <si>
    <t>Świadczenia rodzinne, świadczenie z funduszu alimentacyjnego oraz składki na ubezpieczenia emerytalne i rentowe z ubezpieczenia społecznego</t>
  </si>
  <si>
    <t>85503</t>
  </si>
  <si>
    <t>Karta Dużej Rodziny</t>
  </si>
  <si>
    <t>85504</t>
  </si>
  <si>
    <t>Wspieranie rodziny</t>
  </si>
  <si>
    <t>85508</t>
  </si>
  <si>
    <t>Rodziny zastępcze</t>
  </si>
  <si>
    <t>85510</t>
  </si>
  <si>
    <t>Działalność placówek opiekuńczo-wychowawczych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</si>
  <si>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</si>
  <si>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</si>
  <si>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900</t>
  </si>
  <si>
    <t>Gospodarka komunalna i ochrona środowiska</t>
  </si>
  <si>
    <t>90001</t>
  </si>
  <si>
    <t>Gospodarka ściekowa i ochrona wód</t>
  </si>
  <si>
    <t>90002</t>
  </si>
  <si>
    <t>Gospodarka odpadami komunalnymi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</si>
  <si>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</si>
  <si>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</si>
  <si>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</si>
  <si>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</si>
  <si>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</si>
  <si>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</si>
  <si>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4417</t>
  </si>
  <si>
    <t>4419</t>
  </si>
  <si>
    <t>6237</t>
  </si>
  <si>
    <t>90015</t>
  </si>
  <si>
    <t>Oświetlenie ulic, placów i dróg</t>
  </si>
  <si>
    <t>90020</t>
  </si>
  <si>
    <t>Wpływy i wydatki związane z gromadzeniem środków z opłat produktowych</t>
  </si>
  <si>
    <t>90026</t>
  </si>
  <si>
    <t>Pozostałe działania związane z gospodarką odpadami</t>
  </si>
  <si>
    <t>90095</t>
  </si>
  <si>
    <t>2480</t>
  </si>
  <si>
    <t>Dotacja podmiotowa z budżetu dla samorządowej instytucji kultury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</si>
  <si>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</si>
  <si>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</si>
  <si>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</si>
  <si>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</si>
  <si>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</si>
  <si>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</si>
  <si>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6220</t>
  </si>
  <si>
    <t>Dotacje celowe z budżetu na finansowanie lub dofinansowanie kosztów realizacji inwestycji i zakupów inwestycyjnych innych jednostek sektora finansów publicznych</t>
  </si>
  <si>
    <t>92116</t>
  </si>
  <si>
    <t>Biblioteki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</si>
  <si>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</si>
  <si>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</si>
  <si>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</si>
  <si>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</si>
  <si>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926</t>
  </si>
  <si>
    <t>Kultura fizyczna</t>
  </si>
  <si>
    <t>92601</t>
  </si>
  <si>
    <t>Obiekty sportowe</t>
  </si>
  <si>
    <t>92605</t>
  </si>
  <si>
    <t>Zadania w zakresie kultury fizycznej</t>
  </si>
  <si>
    <t>92695</t>
  </si>
  <si>
    <t>Razem:</t>
  </si>
  <si>
    <t>Plan</t>
  </si>
  <si>
    <t xml:space="preserve">Plan po zmianach </t>
  </si>
  <si>
    <t>Wykonanie</t>
  </si>
  <si>
    <t>%</t>
  </si>
  <si>
    <t>Zadania w zakresie przeciwdziałania przemocy 
w rodzinie</t>
  </si>
  <si>
    <t xml:space="preserve">Załącznik nr 6 do informacji </t>
  </si>
  <si>
    <t>o przebiegu wykonania budżetu</t>
  </si>
  <si>
    <t>§</t>
  </si>
  <si>
    <t>Koszty postępowania sądowego 
i prokuratorskiego</t>
  </si>
  <si>
    <t>Realizacja wydatków budżetu w I półtoczu 2021 r.</t>
  </si>
  <si>
    <t>wpłaty na PPK finansowane przez podmiot zatrudniający</t>
  </si>
  <si>
    <t>Wpłaty na PPK finansowane przez podmiot zatrudniający</t>
  </si>
  <si>
    <t>Komendy powiatowe Państwowej Straży Pożarnej</t>
  </si>
  <si>
    <t>honoraria</t>
  </si>
  <si>
    <t xml:space="preserve">Wynagrodzenia bezosobowe </t>
  </si>
  <si>
    <t>System opieki nad dzieśmi w wieku do lat 3</t>
  </si>
  <si>
    <t>Koszty postępowania sądowego
 i prokuratorskiego</t>
  </si>
  <si>
    <t>Turystyka</t>
  </si>
  <si>
    <t>Zadania w zakresie upowszechniania turystyki</t>
  </si>
  <si>
    <t>Spis powszechny i inne</t>
  </si>
  <si>
    <t>Komendy wojewódzkie Policji</t>
  </si>
  <si>
    <t>Wpłaty jednostek na państwowy fundusz celowy</t>
  </si>
  <si>
    <t>Koszty emisji samorządowych papierów wartościowych oraz inne opłaty i prowizje</t>
  </si>
  <si>
    <t>Podatek od nieruchomości</t>
  </si>
  <si>
    <t>Wpływy i wydatki związane z gromadzeniem środków z opłat i kar za korzystanie ze środowiska</t>
  </si>
  <si>
    <t>Przelewy redystrybucyjne</t>
  </si>
  <si>
    <t>Dotacja celowa otrzymana z tytułu pomocy finansowej udzielanej między jednostkami samorządu terytorialnego na dofinansowanie własnych zadań bieżących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</si>
</sst>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0.0%"/>
  </numFmts>
  <fonts count="40">
    <font>
      <sz val="8"/>
      <color rgb="FF000000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E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/>
      <bottom/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30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28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198">
    <xf numFmtId="0" fontId="0" fillId="2" borderId="0" xfId="0" applyFill="1" applyAlignment="1">
      <alignment horizontal="left" vertical="top" wrapText="1"/>
    </xf>
    <xf numFmtId="0" fontId="38" fillId="2" borderId="0" xfId="0" applyFont="1" applyFill="1" applyAlignment="1">
      <alignment horizontal="left" vertical="top" wrapText="1"/>
    </xf>
    <xf numFmtId="4" fontId="38" fillId="2" borderId="0" xfId="0" applyNumberFormat="1" applyFont="1" applyFill="1" applyAlignment="1">
      <alignment horizontal="right" vertical="top" wrapText="1"/>
    </xf>
    <xf numFmtId="4" fontId="38" fillId="2" borderId="0" xfId="0" applyNumberFormat="1" applyFont="1" applyFill="1" applyAlignment="1">
      <alignment vertical="center" wrapText="1"/>
    </xf>
    <xf numFmtId="165" fontId="38" fillId="2" borderId="0" xfId="0" applyNumberFormat="1" applyFont="1" applyFill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4" fontId="39" fillId="34" borderId="11" xfId="0" applyNumberFormat="1" applyFont="1" applyFill="1" applyBorder="1" applyAlignment="1">
      <alignment horizontal="right" vertical="center" wrapText="1"/>
    </xf>
    <xf numFmtId="4" fontId="39" fillId="34" borderId="12" xfId="0" applyNumberFormat="1" applyFont="1" applyFill="1" applyBorder="1" applyAlignment="1">
      <alignment vertical="center" wrapText="1"/>
    </xf>
    <xf numFmtId="165" fontId="39" fillId="34" borderId="13" xfId="0" applyNumberFormat="1" applyFont="1" applyFill="1" applyBorder="1" applyAlignment="1">
      <alignment horizontal="center" vertical="center" wrapText="1"/>
    </xf>
    <xf numFmtId="4" fontId="39" fillId="35" borderId="14" xfId="0" applyNumberFormat="1" applyFont="1" applyFill="1" applyBorder="1" applyAlignment="1">
      <alignment horizontal="center" vertical="center" wrapText="1"/>
    </xf>
    <xf numFmtId="165" fontId="39" fillId="35" borderId="13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right" vertical="center" wrapText="1"/>
    </xf>
    <xf numFmtId="4" fontId="38" fillId="2" borderId="0" xfId="0" applyNumberFormat="1" applyFont="1" applyFill="1" applyAlignment="1">
      <alignment horizontal="right" vertical="center" wrapText="1"/>
    </xf>
    <xf numFmtId="165" fontId="38" fillId="2" borderId="0" xfId="0" applyNumberFormat="1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top" wrapText="1"/>
    </xf>
    <xf numFmtId="4" fontId="38" fillId="36" borderId="15" xfId="0" applyNumberFormat="1" applyFont="1" applyFill="1" applyBorder="1" applyAlignment="1">
      <alignment horizontal="right" vertical="top" wrapText="1"/>
    </xf>
    <xf numFmtId="4" fontId="38" fillId="36" borderId="16" xfId="0" applyNumberFormat="1" applyFont="1" applyFill="1" applyBorder="1" applyAlignment="1">
      <alignment vertical="top" wrapText="1"/>
    </xf>
    <xf numFmtId="165" fontId="38" fillId="36" borderId="17" xfId="0" applyNumberFormat="1" applyFont="1" applyFill="1" applyBorder="1" applyAlignment="1">
      <alignment horizontal="center" vertical="top" wrapText="1"/>
    </xf>
    <xf numFmtId="4" fontId="38" fillId="36" borderId="17" xfId="0" applyNumberFormat="1" applyFont="1" applyFill="1" applyBorder="1" applyAlignment="1">
      <alignment horizontal="right" vertical="top" wrapText="1"/>
    </xf>
    <xf numFmtId="164" fontId="38" fillId="36" borderId="17" xfId="0" applyNumberFormat="1" applyFont="1" applyFill="1" applyBorder="1" applyAlignment="1">
      <alignment horizontal="right" vertical="top" wrapText="1"/>
    </xf>
    <xf numFmtId="4" fontId="38" fillId="36" borderId="17" xfId="0" applyNumberFormat="1" applyFont="1" applyFill="1" applyBorder="1" applyAlignment="1">
      <alignment vertical="top" wrapText="1"/>
    </xf>
    <xf numFmtId="0" fontId="38" fillId="36" borderId="18" xfId="0" applyFont="1" applyFill="1" applyBorder="1" applyAlignment="1">
      <alignment horizontal="center" vertical="top" wrapText="1"/>
    </xf>
    <xf numFmtId="4" fontId="38" fillId="36" borderId="18" xfId="0" applyNumberFormat="1" applyFont="1" applyFill="1" applyBorder="1" applyAlignment="1">
      <alignment horizontal="right" vertical="top" wrapText="1"/>
    </xf>
    <xf numFmtId="164" fontId="38" fillId="36" borderId="18" xfId="0" applyNumberFormat="1" applyFont="1" applyFill="1" applyBorder="1" applyAlignment="1">
      <alignment horizontal="right" vertical="top" wrapText="1"/>
    </xf>
    <xf numFmtId="4" fontId="38" fillId="36" borderId="18" xfId="0" applyNumberFormat="1" applyFont="1" applyFill="1" applyBorder="1" applyAlignment="1">
      <alignment vertical="top" wrapText="1"/>
    </xf>
    <xf numFmtId="165" fontId="38" fillId="36" borderId="18" xfId="0" applyNumberFormat="1" applyFont="1" applyFill="1" applyBorder="1" applyAlignment="1">
      <alignment horizontal="center" vertical="top" wrapText="1"/>
    </xf>
    <xf numFmtId="0" fontId="38" fillId="36" borderId="19" xfId="0" applyFont="1" applyFill="1" applyBorder="1" applyAlignment="1">
      <alignment horizontal="center" vertical="top" wrapText="1"/>
    </xf>
    <xf numFmtId="4" fontId="38" fillId="36" borderId="19" xfId="0" applyNumberFormat="1" applyFont="1" applyFill="1" applyBorder="1" applyAlignment="1">
      <alignment horizontal="right" vertical="top" wrapText="1"/>
    </xf>
    <xf numFmtId="164" fontId="38" fillId="36" borderId="19" xfId="0" applyNumberFormat="1" applyFont="1" applyFill="1" applyBorder="1" applyAlignment="1">
      <alignment horizontal="right" vertical="top" wrapText="1"/>
    </xf>
    <xf numFmtId="4" fontId="38" fillId="36" borderId="19" xfId="0" applyNumberFormat="1" applyFont="1" applyFill="1" applyBorder="1" applyAlignment="1">
      <alignment vertical="top" wrapText="1"/>
    </xf>
    <xf numFmtId="165" fontId="38" fillId="36" borderId="19" xfId="0" applyNumberFormat="1" applyFont="1" applyFill="1" applyBorder="1" applyAlignment="1">
      <alignment horizontal="center" vertical="top" wrapText="1"/>
    </xf>
    <xf numFmtId="4" fontId="38" fillId="36" borderId="20" xfId="0" applyNumberFormat="1" applyFont="1" applyFill="1" applyBorder="1" applyAlignment="1">
      <alignment horizontal="right" vertical="top" wrapText="1"/>
    </xf>
    <xf numFmtId="4" fontId="38" fillId="36" borderId="11" xfId="0" applyNumberFormat="1" applyFont="1" applyFill="1" applyBorder="1" applyAlignment="1">
      <alignment horizontal="right" vertical="top" wrapText="1"/>
    </xf>
    <xf numFmtId="164" fontId="38" fillId="36" borderId="12" xfId="0" applyNumberFormat="1" applyFont="1" applyFill="1" applyBorder="1" applyAlignment="1">
      <alignment horizontal="right" vertical="top" wrapText="1"/>
    </xf>
    <xf numFmtId="4" fontId="38" fillId="36" borderId="14" xfId="0" applyNumberFormat="1" applyFont="1" applyFill="1" applyBorder="1" applyAlignment="1">
      <alignment vertical="top" wrapText="1"/>
    </xf>
    <xf numFmtId="165" fontId="38" fillId="36" borderId="13" xfId="0" applyNumberFormat="1" applyFont="1" applyFill="1" applyBorder="1" applyAlignment="1">
      <alignment horizontal="center" vertical="top" wrapText="1"/>
    </xf>
    <xf numFmtId="4" fontId="38" fillId="36" borderId="12" xfId="0" applyNumberFormat="1" applyFont="1" applyFill="1" applyBorder="1" applyAlignment="1">
      <alignment vertical="top" wrapText="1"/>
    </xf>
    <xf numFmtId="4" fontId="38" fillId="36" borderId="16" xfId="0" applyNumberFormat="1" applyFont="1" applyFill="1" applyBorder="1" applyAlignment="1">
      <alignment horizontal="right" vertical="top" wrapText="1"/>
    </xf>
    <xf numFmtId="4" fontId="38" fillId="36" borderId="13" xfId="0" applyNumberFormat="1" applyFont="1" applyFill="1" applyBorder="1" applyAlignment="1">
      <alignment vertical="top" wrapText="1"/>
    </xf>
    <xf numFmtId="164" fontId="38" fillId="36" borderId="21" xfId="0" applyNumberFormat="1" applyFont="1" applyFill="1" applyBorder="1" applyAlignment="1">
      <alignment horizontal="right" vertical="top" wrapText="1"/>
    </xf>
    <xf numFmtId="164" fontId="38" fillId="36" borderId="22" xfId="0" applyNumberFormat="1" applyFont="1" applyFill="1" applyBorder="1" applyAlignment="1">
      <alignment horizontal="right" vertical="top" wrapText="1"/>
    </xf>
    <xf numFmtId="164" fontId="38" fillId="36" borderId="23" xfId="0" applyNumberFormat="1" applyFont="1" applyFill="1" applyBorder="1" applyAlignment="1">
      <alignment horizontal="right" vertical="top" wrapText="1"/>
    </xf>
    <xf numFmtId="0" fontId="38" fillId="34" borderId="24" xfId="0" applyFont="1" applyFill="1" applyBorder="1" applyAlignment="1">
      <alignment horizontal="center" vertical="top" wrapText="1"/>
    </xf>
    <xf numFmtId="4" fontId="39" fillId="34" borderId="20" xfId="0" applyNumberFormat="1" applyFont="1" applyFill="1" applyBorder="1" applyAlignment="1">
      <alignment horizontal="right" vertical="top" wrapText="1"/>
    </xf>
    <xf numFmtId="4" fontId="39" fillId="34" borderId="25" xfId="0" applyNumberFormat="1" applyFont="1" applyFill="1" applyBorder="1" applyAlignment="1">
      <alignment vertical="top" wrapText="1"/>
    </xf>
    <xf numFmtId="165" fontId="39" fillId="34" borderId="19" xfId="0" applyNumberFormat="1" applyFont="1" applyFill="1" applyBorder="1" applyAlignment="1">
      <alignment horizontal="center" vertical="top" wrapText="1"/>
    </xf>
    <xf numFmtId="4" fontId="38" fillId="36" borderId="11" xfId="0" applyNumberFormat="1" applyFont="1" applyFill="1" applyBorder="1" applyAlignment="1">
      <alignment vertical="top" wrapText="1"/>
    </xf>
    <xf numFmtId="4" fontId="38" fillId="36" borderId="15" xfId="0" applyNumberFormat="1" applyFont="1" applyFill="1" applyBorder="1" applyAlignment="1">
      <alignment vertical="top" wrapText="1"/>
    </xf>
    <xf numFmtId="4" fontId="38" fillId="36" borderId="26" xfId="0" applyNumberFormat="1" applyFont="1" applyFill="1" applyBorder="1" applyAlignment="1">
      <alignment horizontal="right" vertical="top" wrapText="1"/>
    </xf>
    <xf numFmtId="4" fontId="38" fillId="36" borderId="26" xfId="0" applyNumberFormat="1" applyFont="1" applyFill="1" applyBorder="1" applyAlignment="1">
      <alignment vertical="top" wrapText="1"/>
    </xf>
    <xf numFmtId="4" fontId="39" fillId="34" borderId="20" xfId="0" applyNumberFormat="1" applyFont="1" applyFill="1" applyBorder="1" applyAlignment="1">
      <alignment vertical="top" wrapText="1"/>
    </xf>
    <xf numFmtId="4" fontId="38" fillId="36" borderId="20" xfId="0" applyNumberFormat="1" applyFont="1" applyFill="1" applyBorder="1" applyAlignment="1">
      <alignment vertical="top" wrapText="1"/>
    </xf>
    <xf numFmtId="0" fontId="38" fillId="34" borderId="10" xfId="0" applyFont="1" applyFill="1" applyBorder="1" applyAlignment="1">
      <alignment horizontal="center" vertical="top" wrapText="1"/>
    </xf>
    <xf numFmtId="4" fontId="39" fillId="34" borderId="11" xfId="0" applyNumberFormat="1" applyFont="1" applyFill="1" applyBorder="1" applyAlignment="1">
      <alignment horizontal="right" vertical="top" wrapText="1"/>
    </xf>
    <xf numFmtId="4" fontId="39" fillId="34" borderId="11" xfId="0" applyNumberFormat="1" applyFont="1" applyFill="1" applyBorder="1" applyAlignment="1">
      <alignment vertical="top" wrapText="1"/>
    </xf>
    <xf numFmtId="165" fontId="38" fillId="34" borderId="13" xfId="0" applyNumberFormat="1" applyFont="1" applyFill="1" applyBorder="1" applyAlignment="1">
      <alignment horizontal="center" vertical="top" wrapText="1"/>
    </xf>
    <xf numFmtId="0" fontId="39" fillId="34" borderId="24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 vertical="top" wrapText="1"/>
    </xf>
    <xf numFmtId="165" fontId="39" fillId="34" borderId="13" xfId="0" applyNumberFormat="1" applyFont="1" applyFill="1" applyBorder="1" applyAlignment="1">
      <alignment horizontal="center" vertical="top" wrapText="1"/>
    </xf>
    <xf numFmtId="165" fontId="39" fillId="35" borderId="13" xfId="0" applyNumberFormat="1" applyFont="1" applyFill="1" applyBorder="1" applyAlignment="1">
      <alignment horizontal="center" vertical="top" wrapText="1"/>
    </xf>
    <xf numFmtId="164" fontId="38" fillId="36" borderId="25" xfId="0" applyNumberFormat="1" applyFont="1" applyFill="1" applyBorder="1" applyAlignment="1">
      <alignment horizontal="right" vertical="top" wrapText="1"/>
    </xf>
    <xf numFmtId="4" fontId="38" fillId="36" borderId="23" xfId="0" applyNumberFormat="1" applyFont="1" applyFill="1" applyBorder="1" applyAlignment="1">
      <alignment vertical="top" wrapText="1"/>
    </xf>
    <xf numFmtId="4" fontId="38" fillId="36" borderId="27" xfId="0" applyNumberFormat="1" applyFont="1" applyFill="1" applyBorder="1" applyAlignment="1">
      <alignment horizontal="right" vertical="top" wrapText="1"/>
    </xf>
    <xf numFmtId="4" fontId="38" fillId="36" borderId="28" xfId="0" applyNumberFormat="1" applyFont="1" applyFill="1" applyBorder="1" applyAlignment="1">
      <alignment vertical="top" wrapText="1"/>
    </xf>
    <xf numFmtId="4" fontId="38" fillId="36" borderId="27" xfId="0" applyNumberFormat="1" applyFont="1" applyFill="1" applyBorder="1" applyAlignment="1">
      <alignment vertical="top" wrapText="1"/>
    </xf>
    <xf numFmtId="4" fontId="38" fillId="36" borderId="23" xfId="0" applyNumberFormat="1" applyFont="1" applyFill="1" applyBorder="1" applyAlignment="1">
      <alignment horizontal="right" vertical="top" wrapText="1"/>
    </xf>
    <xf numFmtId="4" fontId="38" fillId="36" borderId="22" xfId="0" applyNumberFormat="1" applyFont="1" applyFill="1" applyBorder="1" applyAlignment="1">
      <alignment horizontal="right" vertical="top" wrapText="1"/>
    </xf>
    <xf numFmtId="4" fontId="38" fillId="36" borderId="22" xfId="0" applyNumberFormat="1" applyFont="1" applyFill="1" applyBorder="1" applyAlignment="1">
      <alignment vertical="top" wrapText="1"/>
    </xf>
    <xf numFmtId="4" fontId="38" fillId="36" borderId="29" xfId="0" applyNumberFormat="1" applyFont="1" applyFill="1" applyBorder="1" applyAlignment="1">
      <alignment vertical="top" wrapText="1"/>
    </xf>
    <xf numFmtId="165" fontId="38" fillId="36" borderId="29" xfId="0" applyNumberFormat="1" applyFont="1" applyFill="1" applyBorder="1" applyAlignment="1">
      <alignment horizontal="center" vertical="top" wrapText="1"/>
    </xf>
    <xf numFmtId="4" fontId="38" fillId="36" borderId="13" xfId="0" applyNumberFormat="1" applyFont="1" applyFill="1" applyBorder="1" applyAlignment="1">
      <alignment horizontal="right" vertical="top" wrapText="1"/>
    </xf>
    <xf numFmtId="164" fontId="38" fillId="36" borderId="13" xfId="0" applyNumberFormat="1" applyFont="1" applyFill="1" applyBorder="1" applyAlignment="1">
      <alignment horizontal="right" vertical="top" wrapText="1"/>
    </xf>
    <xf numFmtId="0" fontId="38" fillId="36" borderId="30" xfId="0" applyFont="1" applyFill="1" applyBorder="1" applyAlignment="1">
      <alignment horizontal="center" vertical="top" wrapText="1"/>
    </xf>
    <xf numFmtId="4" fontId="38" fillId="36" borderId="31" xfId="0" applyNumberFormat="1" applyFont="1" applyFill="1" applyBorder="1" applyAlignment="1">
      <alignment horizontal="right" vertical="top" wrapText="1"/>
    </xf>
    <xf numFmtId="4" fontId="38" fillId="36" borderId="32" xfId="0" applyNumberFormat="1" applyFont="1" applyFill="1" applyBorder="1" applyAlignment="1">
      <alignment vertical="top" wrapText="1"/>
    </xf>
    <xf numFmtId="0" fontId="38" fillId="34" borderId="33" xfId="0" applyFont="1" applyFill="1" applyBorder="1" applyAlignment="1">
      <alignment horizontal="center" vertical="top" wrapText="1"/>
    </xf>
    <xf numFmtId="0" fontId="38" fillId="36" borderId="34" xfId="0" applyFont="1" applyFill="1" applyBorder="1" applyAlignment="1">
      <alignment horizontal="center" vertical="top" wrapText="1"/>
    </xf>
    <xf numFmtId="4" fontId="39" fillId="34" borderId="35" xfId="0" applyNumberFormat="1" applyFont="1" applyFill="1" applyBorder="1" applyAlignment="1">
      <alignment horizontal="right" vertical="top" wrapText="1"/>
    </xf>
    <xf numFmtId="164" fontId="38" fillId="36" borderId="0" xfId="0" applyNumberFormat="1" applyFont="1" applyFill="1" applyBorder="1" applyAlignment="1">
      <alignment horizontal="right" vertical="top" wrapText="1"/>
    </xf>
    <xf numFmtId="4" fontId="38" fillId="36" borderId="12" xfId="0" applyNumberFormat="1" applyFont="1" applyFill="1" applyBorder="1" applyAlignment="1">
      <alignment horizontal="right" vertical="top" wrapText="1"/>
    </xf>
    <xf numFmtId="4" fontId="38" fillId="36" borderId="0" xfId="0" applyNumberFormat="1" applyFont="1" applyFill="1" applyBorder="1" applyAlignment="1">
      <alignment vertical="top" wrapText="1"/>
    </xf>
    <xf numFmtId="0" fontId="38" fillId="34" borderId="36" xfId="0" applyFont="1" applyFill="1" applyBorder="1" applyAlignment="1">
      <alignment horizontal="center" vertical="top" wrapText="1"/>
    </xf>
    <xf numFmtId="4" fontId="39" fillId="34" borderId="27" xfId="0" applyNumberFormat="1" applyFont="1" applyFill="1" applyBorder="1" applyAlignment="1">
      <alignment horizontal="right" vertical="top" wrapText="1"/>
    </xf>
    <xf numFmtId="4" fontId="39" fillId="34" borderId="27" xfId="0" applyNumberFormat="1" applyFont="1" applyFill="1" applyBorder="1" applyAlignment="1">
      <alignment vertical="top" wrapText="1"/>
    </xf>
    <xf numFmtId="4" fontId="38" fillId="36" borderId="37" xfId="0" applyNumberFormat="1" applyFont="1" applyFill="1" applyBorder="1" applyAlignment="1">
      <alignment horizontal="right" vertical="top" wrapText="1"/>
    </xf>
    <xf numFmtId="4" fontId="38" fillId="36" borderId="38" xfId="0" applyNumberFormat="1" applyFont="1" applyFill="1" applyBorder="1" applyAlignment="1">
      <alignment vertical="top" wrapText="1"/>
    </xf>
    <xf numFmtId="4" fontId="38" fillId="36" borderId="21" xfId="0" applyNumberFormat="1" applyFont="1" applyFill="1" applyBorder="1" applyAlignment="1">
      <alignment horizontal="right" vertical="top" wrapText="1"/>
    </xf>
    <xf numFmtId="4" fontId="38" fillId="36" borderId="21" xfId="0" applyNumberFormat="1" applyFont="1" applyFill="1" applyBorder="1" applyAlignment="1">
      <alignment vertical="top" wrapText="1"/>
    </xf>
    <xf numFmtId="0" fontId="38" fillId="36" borderId="22" xfId="0" applyFont="1" applyFill="1" applyBorder="1" applyAlignment="1">
      <alignment horizontal="center" vertical="top" wrapText="1"/>
    </xf>
    <xf numFmtId="0" fontId="38" fillId="36" borderId="39" xfId="0" applyFont="1" applyFill="1" applyBorder="1" applyAlignment="1">
      <alignment horizontal="center" vertical="top" wrapText="1"/>
    </xf>
    <xf numFmtId="0" fontId="38" fillId="36" borderId="22" xfId="0" applyFont="1" applyFill="1" applyBorder="1" applyAlignment="1">
      <alignment horizontal="left" vertical="top" wrapText="1"/>
    </xf>
    <xf numFmtId="0" fontId="38" fillId="36" borderId="39" xfId="0" applyFont="1" applyFill="1" applyBorder="1" applyAlignment="1">
      <alignment horizontal="left" vertical="top" wrapText="1"/>
    </xf>
    <xf numFmtId="0" fontId="38" fillId="36" borderId="13" xfId="0" applyFont="1" applyFill="1" applyBorder="1" applyAlignment="1">
      <alignment horizontal="center" vertical="top" wrapText="1"/>
    </xf>
    <xf numFmtId="0" fontId="38" fillId="36" borderId="21" xfId="0" applyFont="1" applyFill="1" applyBorder="1" applyAlignment="1">
      <alignment horizontal="center" vertical="top" wrapText="1"/>
    </xf>
    <xf numFmtId="0" fontId="38" fillId="36" borderId="23" xfId="0" applyFont="1" applyFill="1" applyBorder="1" applyAlignment="1">
      <alignment horizontal="center" vertical="top" wrapText="1"/>
    </xf>
    <xf numFmtId="0" fontId="38" fillId="36" borderId="40" xfId="0" applyFont="1" applyFill="1" applyBorder="1" applyAlignment="1">
      <alignment horizontal="center" vertical="top" wrapText="1"/>
    </xf>
    <xf numFmtId="0" fontId="38" fillId="36" borderId="0" xfId="0" applyFont="1" applyFill="1" applyBorder="1" applyAlignment="1">
      <alignment horizontal="left" vertical="top" wrapText="1"/>
    </xf>
    <xf numFmtId="0" fontId="38" fillId="36" borderId="10" xfId="0" applyFont="1" applyFill="1" applyBorder="1" applyAlignment="1">
      <alignment horizontal="center" vertical="top" wrapText="1"/>
    </xf>
    <xf numFmtId="0" fontId="38" fillId="36" borderId="23" xfId="0" applyFont="1" applyFill="1" applyBorder="1" applyAlignment="1">
      <alignment horizontal="left" vertical="top" wrapText="1"/>
    </xf>
    <xf numFmtId="0" fontId="38" fillId="36" borderId="40" xfId="0" applyFont="1" applyFill="1" applyBorder="1" applyAlignment="1">
      <alignment horizontal="left" vertical="top" wrapText="1"/>
    </xf>
    <xf numFmtId="0" fontId="38" fillId="36" borderId="17" xfId="0" applyFont="1" applyFill="1" applyBorder="1" applyAlignment="1">
      <alignment horizontal="center" vertical="top" wrapText="1"/>
    </xf>
    <xf numFmtId="0" fontId="38" fillId="36" borderId="15" xfId="0" applyFont="1" applyFill="1" applyBorder="1" applyAlignment="1">
      <alignment horizontal="center" vertical="top" wrapText="1"/>
    </xf>
    <xf numFmtId="0" fontId="38" fillId="36" borderId="20" xfId="0" applyFont="1" applyFill="1" applyBorder="1" applyAlignment="1">
      <alignment horizontal="center" vertical="top" wrapText="1"/>
    </xf>
    <xf numFmtId="0" fontId="38" fillId="36" borderId="11" xfId="0" applyFont="1" applyFill="1" applyBorder="1" applyAlignment="1">
      <alignment horizontal="center" vertical="top" wrapText="1"/>
    </xf>
    <xf numFmtId="0" fontId="38" fillId="36" borderId="27" xfId="0" applyFont="1" applyFill="1" applyBorder="1" applyAlignment="1">
      <alignment horizontal="center" vertical="top" wrapText="1"/>
    </xf>
    <xf numFmtId="0" fontId="38" fillId="36" borderId="41" xfId="0" applyFont="1" applyFill="1" applyBorder="1" applyAlignment="1">
      <alignment horizontal="center" vertical="top" wrapText="1"/>
    </xf>
    <xf numFmtId="0" fontId="38" fillId="36" borderId="42" xfId="0" applyFont="1" applyFill="1" applyBorder="1" applyAlignment="1">
      <alignment horizontal="center" vertical="top" wrapText="1"/>
    </xf>
    <xf numFmtId="0" fontId="38" fillId="36" borderId="24" xfId="0" applyFont="1" applyFill="1" applyBorder="1" applyAlignment="1">
      <alignment horizontal="center" vertical="top" wrapText="1"/>
    </xf>
    <xf numFmtId="0" fontId="38" fillId="36" borderId="36" xfId="0" applyFont="1" applyFill="1" applyBorder="1" applyAlignment="1">
      <alignment horizontal="center" vertical="top" wrapText="1"/>
    </xf>
    <xf numFmtId="0" fontId="38" fillId="36" borderId="43" xfId="0" applyFont="1" applyFill="1" applyBorder="1" applyAlignment="1">
      <alignment horizontal="center" vertical="top" wrapText="1"/>
    </xf>
    <xf numFmtId="0" fontId="38" fillId="36" borderId="0" xfId="0" applyFont="1" applyFill="1" applyBorder="1" applyAlignment="1">
      <alignment horizontal="center" vertical="top" wrapText="1"/>
    </xf>
    <xf numFmtId="0" fontId="38" fillId="36" borderId="37" xfId="0" applyFont="1" applyFill="1" applyBorder="1" applyAlignment="1">
      <alignment horizontal="center" vertical="top" wrapText="1"/>
    </xf>
    <xf numFmtId="0" fontId="38" fillId="36" borderId="43" xfId="0" applyFont="1" applyFill="1" applyBorder="1" applyAlignment="1">
      <alignment horizontal="center" vertical="top" wrapText="1"/>
    </xf>
    <xf numFmtId="0" fontId="38" fillId="36" borderId="22" xfId="0" applyFont="1" applyFill="1" applyBorder="1" applyAlignment="1">
      <alignment horizontal="left" vertical="top" wrapText="1"/>
    </xf>
    <xf numFmtId="0" fontId="38" fillId="36" borderId="39" xfId="0" applyFont="1" applyFill="1" applyBorder="1" applyAlignment="1">
      <alignment horizontal="left" vertical="top" wrapText="1"/>
    </xf>
    <xf numFmtId="0" fontId="38" fillId="36" borderId="22" xfId="0" applyFont="1" applyFill="1" applyBorder="1" applyAlignment="1">
      <alignment horizontal="center" vertical="top" wrapText="1"/>
    </xf>
    <xf numFmtId="0" fontId="38" fillId="36" borderId="0" xfId="0" applyFont="1" applyFill="1" applyBorder="1" applyAlignment="1">
      <alignment horizontal="center" vertical="top" wrapText="1"/>
    </xf>
    <xf numFmtId="0" fontId="38" fillId="34" borderId="44" xfId="0" applyFont="1" applyFill="1" applyBorder="1" applyAlignment="1">
      <alignment horizontal="center" vertical="top" wrapText="1"/>
    </xf>
    <xf numFmtId="0" fontId="39" fillId="34" borderId="44" xfId="0" applyFont="1" applyFill="1" applyBorder="1" applyAlignment="1">
      <alignment horizontal="left" vertical="top" wrapText="1"/>
    </xf>
    <xf numFmtId="0" fontId="38" fillId="36" borderId="34" xfId="0" applyFont="1" applyFill="1" applyBorder="1" applyAlignment="1">
      <alignment horizontal="left" vertical="top" wrapText="1"/>
    </xf>
    <xf numFmtId="0" fontId="38" fillId="36" borderId="45" xfId="0" applyFont="1" applyFill="1" applyBorder="1" applyAlignment="1">
      <alignment horizontal="left" vertical="top" wrapText="1"/>
    </xf>
    <xf numFmtId="0" fontId="38" fillId="36" borderId="14" xfId="0" applyFont="1" applyFill="1" applyBorder="1" applyAlignment="1">
      <alignment horizontal="left" vertical="top" wrapText="1"/>
    </xf>
    <xf numFmtId="0" fontId="38" fillId="36" borderId="46" xfId="0" applyFont="1" applyFill="1" applyBorder="1" applyAlignment="1">
      <alignment horizontal="left" vertical="top" wrapText="1"/>
    </xf>
    <xf numFmtId="0" fontId="38" fillId="36" borderId="39" xfId="0" applyFont="1" applyFill="1" applyBorder="1" applyAlignment="1">
      <alignment horizontal="center" vertical="top" wrapText="1"/>
    </xf>
    <xf numFmtId="0" fontId="38" fillId="36" borderId="27" xfId="0" applyFont="1" applyFill="1" applyBorder="1" applyAlignment="1">
      <alignment horizontal="center" vertical="top" wrapText="1"/>
    </xf>
    <xf numFmtId="0" fontId="38" fillId="36" borderId="23" xfId="0" applyFont="1" applyFill="1" applyBorder="1" applyAlignment="1">
      <alignment horizontal="left" vertical="top" wrapText="1"/>
    </xf>
    <xf numFmtId="0" fontId="38" fillId="36" borderId="40" xfId="0" applyFont="1" applyFill="1" applyBorder="1" applyAlignment="1">
      <alignment horizontal="left" vertical="top" wrapText="1"/>
    </xf>
    <xf numFmtId="0" fontId="38" fillId="36" borderId="0" xfId="0" applyFont="1" applyFill="1" applyBorder="1" applyAlignment="1">
      <alignment horizontal="left" vertical="top" wrapText="1"/>
    </xf>
    <xf numFmtId="0" fontId="38" fillId="36" borderId="27" xfId="0" applyFont="1" applyFill="1" applyBorder="1" applyAlignment="1">
      <alignment horizontal="left" vertical="top" wrapText="1"/>
    </xf>
    <xf numFmtId="0" fontId="38" fillId="36" borderId="21" xfId="0" applyFont="1" applyFill="1" applyBorder="1" applyAlignment="1">
      <alignment horizontal="center" vertical="top" wrapText="1"/>
    </xf>
    <xf numFmtId="0" fontId="38" fillId="36" borderId="47" xfId="0" applyFont="1" applyFill="1" applyBorder="1" applyAlignment="1">
      <alignment horizontal="center" vertical="top" wrapText="1"/>
    </xf>
    <xf numFmtId="0" fontId="38" fillId="36" borderId="21" xfId="0" applyFont="1" applyFill="1" applyBorder="1" applyAlignment="1">
      <alignment horizontal="left" vertical="top" wrapText="1"/>
    </xf>
    <xf numFmtId="0" fontId="38" fillId="36" borderId="47" xfId="0" applyFont="1" applyFill="1" applyBorder="1" applyAlignment="1">
      <alignment horizontal="left" vertical="top" wrapText="1"/>
    </xf>
    <xf numFmtId="0" fontId="38" fillId="36" borderId="31" xfId="0" applyFont="1" applyFill="1" applyBorder="1" applyAlignment="1">
      <alignment horizontal="center" vertical="top" wrapText="1"/>
    </xf>
    <xf numFmtId="0" fontId="38" fillId="36" borderId="31" xfId="0" applyFont="1" applyFill="1" applyBorder="1" applyAlignment="1">
      <alignment horizontal="left" vertical="top" wrapText="1"/>
    </xf>
    <xf numFmtId="0" fontId="38" fillId="34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right" vertical="center" wrapText="1"/>
    </xf>
    <xf numFmtId="0" fontId="39" fillId="2" borderId="0" xfId="0" applyFont="1" applyFill="1" applyBorder="1" applyAlignment="1">
      <alignment horizontal="right" vertical="center" wrapText="1"/>
    </xf>
    <xf numFmtId="0" fontId="38" fillId="36" borderId="23" xfId="0" applyFont="1" applyFill="1" applyBorder="1" applyAlignment="1">
      <alignment horizontal="center" vertical="top" wrapText="1"/>
    </xf>
    <xf numFmtId="0" fontId="38" fillId="36" borderId="40" xfId="0" applyFont="1" applyFill="1" applyBorder="1" applyAlignment="1">
      <alignment horizontal="center" vertical="top" wrapText="1"/>
    </xf>
    <xf numFmtId="0" fontId="38" fillId="36" borderId="24" xfId="0" applyFont="1" applyFill="1" applyBorder="1" applyAlignment="1">
      <alignment horizontal="center" vertical="top" wrapText="1"/>
    </xf>
    <xf numFmtId="0" fontId="38" fillId="36" borderId="20" xfId="0" applyFont="1" applyFill="1" applyBorder="1" applyAlignment="1">
      <alignment horizontal="left" vertical="top" wrapText="1"/>
    </xf>
    <xf numFmtId="0" fontId="38" fillId="34" borderId="20" xfId="0" applyFont="1" applyFill="1" applyBorder="1" applyAlignment="1">
      <alignment horizontal="center" vertical="top" wrapText="1"/>
    </xf>
    <xf numFmtId="0" fontId="39" fillId="34" borderId="20" xfId="0" applyFont="1" applyFill="1" applyBorder="1" applyAlignment="1">
      <alignment horizontal="left" vertical="top" wrapText="1"/>
    </xf>
    <xf numFmtId="0" fontId="38" fillId="36" borderId="11" xfId="0" applyFont="1" applyFill="1" applyBorder="1" applyAlignment="1">
      <alignment horizontal="center" vertical="top" wrapText="1"/>
    </xf>
    <xf numFmtId="0" fontId="38" fillId="36" borderId="11" xfId="0" applyFont="1" applyFill="1" applyBorder="1" applyAlignment="1">
      <alignment horizontal="left" vertical="top" wrapText="1"/>
    </xf>
    <xf numFmtId="0" fontId="38" fillId="36" borderId="10" xfId="0" applyFont="1" applyFill="1" applyBorder="1" applyAlignment="1">
      <alignment horizontal="center" vertical="top" wrapText="1"/>
    </xf>
    <xf numFmtId="0" fontId="38" fillId="36" borderId="15" xfId="0" applyFont="1" applyFill="1" applyBorder="1" applyAlignment="1">
      <alignment horizontal="center" vertical="top" wrapText="1"/>
    </xf>
    <xf numFmtId="0" fontId="38" fillId="36" borderId="15" xfId="0" applyFont="1" applyFill="1" applyBorder="1" applyAlignment="1">
      <alignment horizontal="left" vertical="top" wrapText="1"/>
    </xf>
    <xf numFmtId="0" fontId="38" fillId="36" borderId="48" xfId="0" applyFont="1" applyFill="1" applyBorder="1" applyAlignment="1">
      <alignment horizontal="left" vertical="top" wrapText="1"/>
    </xf>
    <xf numFmtId="0" fontId="38" fillId="36" borderId="26" xfId="0" applyFont="1" applyFill="1" applyBorder="1" applyAlignment="1">
      <alignment horizontal="center" vertical="top" wrapText="1"/>
    </xf>
    <xf numFmtId="0" fontId="38" fillId="36" borderId="26" xfId="0" applyFont="1" applyFill="1" applyBorder="1" applyAlignment="1">
      <alignment horizontal="left" vertical="top" wrapText="1"/>
    </xf>
    <xf numFmtId="0" fontId="38" fillId="36" borderId="20" xfId="0" applyFont="1" applyFill="1" applyBorder="1" applyAlignment="1">
      <alignment horizontal="center" vertical="top" wrapText="1"/>
    </xf>
    <xf numFmtId="0" fontId="38" fillId="34" borderId="11" xfId="0" applyFont="1" applyFill="1" applyBorder="1" applyAlignment="1">
      <alignment horizontal="center" vertical="top" wrapText="1"/>
    </xf>
    <xf numFmtId="0" fontId="39" fillId="34" borderId="11" xfId="0" applyFont="1" applyFill="1" applyBorder="1" applyAlignment="1">
      <alignment horizontal="left" vertical="top" wrapText="1"/>
    </xf>
    <xf numFmtId="0" fontId="38" fillId="36" borderId="36" xfId="0" applyFont="1" applyFill="1" applyBorder="1" applyAlignment="1">
      <alignment horizontal="center" vertical="top" wrapText="1"/>
    </xf>
    <xf numFmtId="0" fontId="38" fillId="36" borderId="13" xfId="0" applyFont="1" applyFill="1" applyBorder="1" applyAlignment="1">
      <alignment horizontal="center" vertical="top" wrapText="1"/>
    </xf>
    <xf numFmtId="0" fontId="38" fillId="36" borderId="13" xfId="0" applyFont="1" applyFill="1" applyBorder="1" applyAlignment="1">
      <alignment horizontal="left" vertical="top" wrapText="1"/>
    </xf>
    <xf numFmtId="0" fontId="39" fillId="34" borderId="20" xfId="0" applyFont="1" applyFill="1" applyBorder="1" applyAlignment="1">
      <alignment horizontal="center" vertical="top" wrapText="1"/>
    </xf>
    <xf numFmtId="0" fontId="38" fillId="36" borderId="49" xfId="0" applyFont="1" applyFill="1" applyBorder="1" applyAlignment="1">
      <alignment horizontal="center" vertical="top" wrapText="1"/>
    </xf>
    <xf numFmtId="0" fontId="39" fillId="34" borderId="11" xfId="0" applyFont="1" applyFill="1" applyBorder="1" applyAlignment="1">
      <alignment horizontal="center" vertical="top" wrapText="1"/>
    </xf>
    <xf numFmtId="0" fontId="38" fillId="36" borderId="48" xfId="0" applyFont="1" applyFill="1" applyBorder="1" applyAlignment="1">
      <alignment horizontal="center" vertical="top" wrapText="1"/>
    </xf>
    <xf numFmtId="0" fontId="38" fillId="34" borderId="27" xfId="0" applyFont="1" applyFill="1" applyBorder="1" applyAlignment="1">
      <alignment horizontal="center" vertical="top" wrapText="1"/>
    </xf>
    <xf numFmtId="0" fontId="39" fillId="34" borderId="27" xfId="0" applyFont="1" applyFill="1" applyBorder="1" applyAlignment="1">
      <alignment horizontal="left" vertical="top" wrapText="1"/>
    </xf>
    <xf numFmtId="0" fontId="38" fillId="36" borderId="41" xfId="0" applyFont="1" applyFill="1" applyBorder="1" applyAlignment="1">
      <alignment horizontal="center" vertical="top" wrapText="1"/>
    </xf>
    <xf numFmtId="0" fontId="38" fillId="36" borderId="50" xfId="0" applyFont="1" applyFill="1" applyBorder="1" applyAlignment="1">
      <alignment horizontal="left" vertical="top" wrapText="1"/>
    </xf>
    <xf numFmtId="0" fontId="38" fillId="36" borderId="51" xfId="0" applyFont="1" applyFill="1" applyBorder="1" applyAlignment="1">
      <alignment horizontal="center" vertical="top" wrapText="1"/>
    </xf>
    <xf numFmtId="0" fontId="38" fillId="36" borderId="52" xfId="0" applyFont="1" applyFill="1" applyBorder="1" applyAlignment="1">
      <alignment horizontal="center" vertical="top" wrapText="1"/>
    </xf>
    <xf numFmtId="0" fontId="38" fillId="36" borderId="42" xfId="0" applyFont="1" applyFill="1" applyBorder="1" applyAlignment="1">
      <alignment horizontal="center" vertical="top" wrapText="1"/>
    </xf>
    <xf numFmtId="0" fontId="38" fillId="36" borderId="53" xfId="0" applyFont="1" applyFill="1" applyBorder="1" applyAlignment="1">
      <alignment horizontal="center" vertical="top" wrapText="1"/>
    </xf>
    <xf numFmtId="0" fontId="38" fillId="36" borderId="54" xfId="0" applyFont="1" applyFill="1" applyBorder="1" applyAlignment="1">
      <alignment horizontal="center" vertical="top" wrapText="1"/>
    </xf>
    <xf numFmtId="0" fontId="38" fillId="36" borderId="29" xfId="0" applyFont="1" applyFill="1" applyBorder="1" applyAlignment="1">
      <alignment horizontal="center" vertical="top" wrapText="1"/>
    </xf>
    <xf numFmtId="0" fontId="38" fillId="36" borderId="55" xfId="0" applyFont="1" applyFill="1" applyBorder="1" applyAlignment="1">
      <alignment horizontal="left" vertical="top" wrapText="1"/>
    </xf>
    <xf numFmtId="0" fontId="38" fillId="34" borderId="26" xfId="0" applyFont="1" applyFill="1" applyBorder="1" applyAlignment="1">
      <alignment horizontal="center" vertical="top" wrapText="1"/>
    </xf>
    <xf numFmtId="0" fontId="38" fillId="36" borderId="56" xfId="0" applyFont="1" applyFill="1" applyBorder="1" applyAlignment="1">
      <alignment horizontal="center" vertical="top" wrapText="1"/>
    </xf>
    <xf numFmtId="0" fontId="38" fillId="36" borderId="57" xfId="0" applyFont="1" applyFill="1" applyBorder="1" applyAlignment="1">
      <alignment horizontal="center" vertical="top" wrapText="1"/>
    </xf>
    <xf numFmtId="0" fontId="38" fillId="36" borderId="14" xfId="0" applyFont="1" applyFill="1" applyBorder="1" applyAlignment="1">
      <alignment horizontal="center" vertical="top" wrapText="1"/>
    </xf>
    <xf numFmtId="0" fontId="38" fillId="36" borderId="58" xfId="0" applyFont="1" applyFill="1" applyBorder="1" applyAlignment="1">
      <alignment horizontal="center" vertical="top" wrapText="1"/>
    </xf>
    <xf numFmtId="0" fontId="38" fillId="36" borderId="17" xfId="0" applyFont="1" applyFill="1" applyBorder="1" applyAlignment="1">
      <alignment horizontal="center" vertical="top" wrapText="1"/>
    </xf>
    <xf numFmtId="0" fontId="38" fillId="36" borderId="12" xfId="0" applyFont="1" applyFill="1" applyBorder="1" applyAlignment="1">
      <alignment horizontal="left" vertical="top" wrapText="1"/>
    </xf>
    <xf numFmtId="0" fontId="38" fillId="36" borderId="10" xfId="0" applyFont="1" applyFill="1" applyBorder="1" applyAlignment="1">
      <alignment horizontal="left" vertical="top" wrapText="1"/>
    </xf>
    <xf numFmtId="0" fontId="38" fillId="36" borderId="5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39" fillId="2" borderId="0" xfId="0" applyFont="1" applyFill="1" applyBorder="1" applyAlignment="1">
      <alignment horizontal="center" vertical="center" wrapText="1"/>
    </xf>
    <xf numFmtId="0" fontId="39" fillId="35" borderId="59" xfId="0" applyFont="1" applyFill="1" applyBorder="1" applyAlignment="1">
      <alignment horizontal="center" vertical="center" wrapText="1"/>
    </xf>
    <xf numFmtId="0" fontId="39" fillId="35" borderId="44" xfId="0" applyFont="1" applyFill="1" applyBorder="1" applyAlignment="1">
      <alignment horizontal="center" vertical="center" wrapText="1"/>
    </xf>
    <xf numFmtId="0" fontId="39" fillId="35" borderId="44" xfId="0" applyFont="1" applyFill="1" applyBorder="1" applyAlignment="1">
      <alignment horizontal="center" vertical="center" wrapText="1"/>
    </xf>
    <xf numFmtId="4" fontId="39" fillId="35" borderId="44" xfId="0" applyNumberFormat="1" applyFont="1" applyFill="1" applyBorder="1" applyAlignment="1">
      <alignment horizontal="center" vertical="center" wrapText="1"/>
    </xf>
    <xf numFmtId="0" fontId="39" fillId="35" borderId="60" xfId="0" applyFont="1" applyFill="1" applyBorder="1" applyAlignment="1">
      <alignment horizontal="center" vertical="center" wrapText="1"/>
    </xf>
    <xf numFmtId="0" fontId="39" fillId="34" borderId="49" xfId="0" applyFont="1" applyFill="1" applyBorder="1" applyAlignment="1">
      <alignment horizontal="center" vertical="center" wrapText="1"/>
    </xf>
    <xf numFmtId="0" fontId="38" fillId="36" borderId="61" xfId="0" applyFont="1" applyFill="1" applyBorder="1" applyAlignment="1">
      <alignment horizontal="center" vertical="top" wrapText="1"/>
    </xf>
    <xf numFmtId="0" fontId="39" fillId="34" borderId="49" xfId="0" applyFont="1" applyFill="1" applyBorder="1" applyAlignment="1">
      <alignment horizontal="center" vertical="top" wrapText="1"/>
    </xf>
    <xf numFmtId="4" fontId="38" fillId="36" borderId="0" xfId="0" applyNumberFormat="1" applyFont="1" applyFill="1" applyBorder="1" applyAlignment="1">
      <alignment horizontal="right" vertical="top" wrapText="1"/>
    </xf>
    <xf numFmtId="165" fontId="38" fillId="36" borderId="39" xfId="0" applyNumberFormat="1" applyFont="1" applyFill="1" applyBorder="1" applyAlignment="1">
      <alignment horizontal="center" vertical="top" wrapText="1"/>
    </xf>
    <xf numFmtId="0" fontId="39" fillId="35" borderId="55" xfId="0" applyFont="1" applyFill="1" applyBorder="1" applyAlignment="1">
      <alignment horizontal="right" vertical="top" wrapText="1"/>
    </xf>
    <xf numFmtId="0" fontId="39" fillId="35" borderId="31" xfId="0" applyFont="1" applyFill="1" applyBorder="1" applyAlignment="1">
      <alignment horizontal="right" vertical="top" wrapText="1"/>
    </xf>
    <xf numFmtId="4" fontId="39" fillId="35" borderId="3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3"/>
  <sheetViews>
    <sheetView tabSelected="1" zoomScalePageLayoutView="0" workbookViewId="0" topLeftCell="A594">
      <selection activeCell="I599" sqref="I599"/>
    </sheetView>
  </sheetViews>
  <sheetFormatPr defaultColWidth="9.33203125" defaultRowHeight="10.5"/>
  <cols>
    <col min="1" max="1" width="6.5" style="1" customWidth="1"/>
    <col min="2" max="2" width="1.66796875" style="1" customWidth="1"/>
    <col min="3" max="3" width="8.16015625" style="1" customWidth="1"/>
    <col min="4" max="4" width="7.33203125" style="1" customWidth="1"/>
    <col min="5" max="5" width="39.5" style="1" customWidth="1"/>
    <col min="6" max="6" width="8.5" style="1" customWidth="1"/>
    <col min="7" max="7" width="17.33203125" style="2" bestFit="1" customWidth="1"/>
    <col min="8" max="8" width="19.83203125" style="1" bestFit="1" customWidth="1"/>
    <col min="9" max="9" width="15.66015625" style="3" customWidth="1"/>
    <col min="10" max="10" width="10.16015625" style="4" customWidth="1"/>
  </cols>
  <sheetData>
    <row r="1" spans="1:10" ht="13.5" customHeight="1">
      <c r="A1" s="137" t="s">
        <v>328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s="14" customFormat="1" ht="13.5" customHeight="1">
      <c r="A2" s="11"/>
      <c r="B2" s="11"/>
      <c r="C2" s="11"/>
      <c r="D2" s="11"/>
      <c r="E2" s="11"/>
      <c r="F2" s="11"/>
      <c r="G2" s="11"/>
      <c r="H2" s="137" t="s">
        <v>329</v>
      </c>
      <c r="I2" s="137"/>
      <c r="J2" s="137"/>
    </row>
    <row r="3" spans="1:10" s="14" customFormat="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8.75" customHeight="1">
      <c r="A4" s="11" t="s">
        <v>0</v>
      </c>
      <c r="B4" s="11"/>
      <c r="C4" s="11"/>
      <c r="D4" s="11"/>
      <c r="E4" s="184" t="s">
        <v>332</v>
      </c>
      <c r="F4" s="184"/>
      <c r="G4" s="184"/>
      <c r="H4" s="184"/>
      <c r="I4" s="12"/>
      <c r="J4" s="13"/>
    </row>
    <row r="5" spans="1:10" ht="24.75" customHeight="1">
      <c r="A5" s="185" t="s">
        <v>1</v>
      </c>
      <c r="B5" s="186" t="s">
        <v>2</v>
      </c>
      <c r="C5" s="186"/>
      <c r="D5" s="187" t="s">
        <v>330</v>
      </c>
      <c r="E5" s="186" t="s">
        <v>3</v>
      </c>
      <c r="F5" s="186"/>
      <c r="G5" s="188" t="s">
        <v>323</v>
      </c>
      <c r="H5" s="189" t="s">
        <v>324</v>
      </c>
      <c r="I5" s="9" t="s">
        <v>325</v>
      </c>
      <c r="J5" s="10" t="s">
        <v>326</v>
      </c>
    </row>
    <row r="6" spans="1:10" ht="12.75" customHeight="1">
      <c r="A6" s="190" t="s">
        <v>4</v>
      </c>
      <c r="B6" s="135" t="s">
        <v>0</v>
      </c>
      <c r="C6" s="135"/>
      <c r="D6" s="5" t="s">
        <v>0</v>
      </c>
      <c r="E6" s="136" t="s">
        <v>5</v>
      </c>
      <c r="F6" s="136"/>
      <c r="G6" s="6">
        <f>G7+G20+G22+G24</f>
        <v>1417525</v>
      </c>
      <c r="H6" s="6">
        <f>H7+H20+H22+H24</f>
        <v>2059915.94</v>
      </c>
      <c r="I6" s="7">
        <f>I7+I20+I22+I24</f>
        <v>696818.92</v>
      </c>
      <c r="J6" s="8">
        <f>I6/H6</f>
        <v>0.3382754152579644</v>
      </c>
    </row>
    <row r="7" spans="1:10" ht="12" customHeight="1">
      <c r="A7" s="94" t="s">
        <v>0</v>
      </c>
      <c r="B7" s="133" t="s">
        <v>6</v>
      </c>
      <c r="C7" s="133"/>
      <c r="D7" s="72" t="s">
        <v>0</v>
      </c>
      <c r="E7" s="134" t="s">
        <v>7</v>
      </c>
      <c r="F7" s="134"/>
      <c r="G7" s="73">
        <f>SUM(G8:G19)</f>
        <v>662428</v>
      </c>
      <c r="H7" s="73">
        <f>SUM(H8:H19)</f>
        <v>662428</v>
      </c>
      <c r="I7" s="74">
        <f>SUM(I8:I19)</f>
        <v>37183.270000000004</v>
      </c>
      <c r="J7" s="35">
        <f>I7/H7</f>
        <v>0.05613179092671204</v>
      </c>
    </row>
    <row r="8" spans="1:10" ht="12" customHeight="1" hidden="1">
      <c r="A8" s="88" t="s">
        <v>0</v>
      </c>
      <c r="B8" s="115" t="s">
        <v>0</v>
      </c>
      <c r="C8" s="123"/>
      <c r="D8" s="21" t="s">
        <v>8</v>
      </c>
      <c r="E8" s="113" t="s">
        <v>9</v>
      </c>
      <c r="F8" s="114"/>
      <c r="G8" s="22">
        <v>0</v>
      </c>
      <c r="H8" s="23">
        <v>0</v>
      </c>
      <c r="I8" s="24">
        <v>0</v>
      </c>
      <c r="J8" s="25" t="e">
        <f aca="true" t="shared" si="0" ref="J8:J30">I8/H8</f>
        <v>#DIV/0!</v>
      </c>
    </row>
    <row r="9" spans="1:10" ht="12" customHeight="1" hidden="1">
      <c r="A9" s="88" t="s">
        <v>0</v>
      </c>
      <c r="B9" s="115" t="s">
        <v>0</v>
      </c>
      <c r="C9" s="123"/>
      <c r="D9" s="21" t="s">
        <v>10</v>
      </c>
      <c r="E9" s="113" t="s">
        <v>11</v>
      </c>
      <c r="F9" s="114"/>
      <c r="G9" s="22">
        <v>0</v>
      </c>
      <c r="H9" s="23">
        <v>0</v>
      </c>
      <c r="I9" s="24">
        <v>0</v>
      </c>
      <c r="J9" s="25" t="e">
        <f t="shared" si="0"/>
        <v>#DIV/0!</v>
      </c>
    </row>
    <row r="10" spans="1:10" ht="12" customHeight="1" hidden="1">
      <c r="A10" s="88" t="s">
        <v>0</v>
      </c>
      <c r="B10" s="115" t="s">
        <v>0</v>
      </c>
      <c r="C10" s="123"/>
      <c r="D10" s="21" t="s">
        <v>12</v>
      </c>
      <c r="E10" s="113" t="s">
        <v>13</v>
      </c>
      <c r="F10" s="114"/>
      <c r="G10" s="22">
        <v>0</v>
      </c>
      <c r="H10" s="23">
        <v>0</v>
      </c>
      <c r="I10" s="24">
        <v>0</v>
      </c>
      <c r="J10" s="25" t="e">
        <f t="shared" si="0"/>
        <v>#DIV/0!</v>
      </c>
    </row>
    <row r="11" spans="1:10" ht="12" customHeight="1" hidden="1">
      <c r="A11" s="88" t="s">
        <v>0</v>
      </c>
      <c r="B11" s="115" t="s">
        <v>0</v>
      </c>
      <c r="C11" s="123"/>
      <c r="D11" s="21" t="s">
        <v>14</v>
      </c>
      <c r="E11" s="113" t="s">
        <v>15</v>
      </c>
      <c r="F11" s="114"/>
      <c r="G11" s="22">
        <v>0</v>
      </c>
      <c r="H11" s="23">
        <v>0</v>
      </c>
      <c r="I11" s="24">
        <v>0</v>
      </c>
      <c r="J11" s="25" t="e">
        <f t="shared" si="0"/>
        <v>#DIV/0!</v>
      </c>
    </row>
    <row r="12" spans="1:10" ht="24" customHeight="1" hidden="1">
      <c r="A12" s="88" t="s">
        <v>0</v>
      </c>
      <c r="B12" s="115" t="s">
        <v>0</v>
      </c>
      <c r="C12" s="123"/>
      <c r="D12" s="21" t="s">
        <v>16</v>
      </c>
      <c r="E12" s="113" t="s">
        <v>17</v>
      </c>
      <c r="F12" s="114"/>
      <c r="G12" s="22">
        <v>0</v>
      </c>
      <c r="H12" s="23">
        <v>0</v>
      </c>
      <c r="I12" s="24">
        <v>0</v>
      </c>
      <c r="J12" s="25" t="e">
        <f t="shared" si="0"/>
        <v>#DIV/0!</v>
      </c>
    </row>
    <row r="13" spans="1:10" ht="12" customHeight="1" hidden="1">
      <c r="A13" s="88" t="s">
        <v>0</v>
      </c>
      <c r="B13" s="115" t="s">
        <v>0</v>
      </c>
      <c r="C13" s="123"/>
      <c r="D13" s="21" t="s">
        <v>18</v>
      </c>
      <c r="E13" s="113" t="s">
        <v>19</v>
      </c>
      <c r="F13" s="114"/>
      <c r="G13" s="22">
        <v>0</v>
      </c>
      <c r="H13" s="23">
        <v>0</v>
      </c>
      <c r="I13" s="24">
        <v>0</v>
      </c>
      <c r="J13" s="25" t="e">
        <f t="shared" si="0"/>
        <v>#DIV/0!</v>
      </c>
    </row>
    <row r="14" spans="1:10" ht="12" customHeight="1">
      <c r="A14" s="88" t="s">
        <v>0</v>
      </c>
      <c r="B14" s="115" t="s">
        <v>0</v>
      </c>
      <c r="C14" s="123"/>
      <c r="D14" s="21" t="s">
        <v>20</v>
      </c>
      <c r="E14" s="113" t="s">
        <v>21</v>
      </c>
      <c r="F14" s="114"/>
      <c r="G14" s="22">
        <v>52172</v>
      </c>
      <c r="H14" s="23">
        <v>52172</v>
      </c>
      <c r="I14" s="24">
        <v>3803.4</v>
      </c>
      <c r="J14" s="25">
        <f t="shared" si="0"/>
        <v>0.07290117304301158</v>
      </c>
    </row>
    <row r="15" spans="1:10" ht="12" customHeight="1">
      <c r="A15" s="88" t="s">
        <v>0</v>
      </c>
      <c r="B15" s="115" t="s">
        <v>0</v>
      </c>
      <c r="C15" s="123"/>
      <c r="D15" s="21" t="s">
        <v>22</v>
      </c>
      <c r="E15" s="113" t="s">
        <v>23</v>
      </c>
      <c r="F15" s="114"/>
      <c r="G15" s="22">
        <v>170000</v>
      </c>
      <c r="H15" s="22">
        <v>170000</v>
      </c>
      <c r="I15" s="24">
        <v>0</v>
      </c>
      <c r="J15" s="25">
        <f t="shared" si="0"/>
        <v>0</v>
      </c>
    </row>
    <row r="16" spans="1:10" ht="12" customHeight="1" hidden="1">
      <c r="A16" s="88" t="s">
        <v>0</v>
      </c>
      <c r="B16" s="115" t="s">
        <v>0</v>
      </c>
      <c r="C16" s="123"/>
      <c r="D16" s="21" t="s">
        <v>24</v>
      </c>
      <c r="E16" s="113" t="s">
        <v>25</v>
      </c>
      <c r="F16" s="114"/>
      <c r="G16" s="22">
        <v>0</v>
      </c>
      <c r="H16" s="22">
        <v>0</v>
      </c>
      <c r="I16" s="24">
        <v>0</v>
      </c>
      <c r="J16" s="25" t="e">
        <f t="shared" si="0"/>
        <v>#DIV/0!</v>
      </c>
    </row>
    <row r="17" spans="1:10" ht="12" customHeight="1">
      <c r="A17" s="88" t="s">
        <v>0</v>
      </c>
      <c r="B17" s="115" t="s">
        <v>0</v>
      </c>
      <c r="C17" s="123"/>
      <c r="D17" s="21" t="s">
        <v>26</v>
      </c>
      <c r="E17" s="113" t="s">
        <v>27</v>
      </c>
      <c r="F17" s="114"/>
      <c r="G17" s="22">
        <v>440256</v>
      </c>
      <c r="H17" s="22">
        <v>440256</v>
      </c>
      <c r="I17" s="24">
        <v>33379.87</v>
      </c>
      <c r="J17" s="25">
        <f t="shared" si="0"/>
        <v>0.0758192279037651</v>
      </c>
    </row>
    <row r="18" spans="1:10" ht="12" customHeight="1" hidden="1">
      <c r="A18" s="88" t="s">
        <v>0</v>
      </c>
      <c r="B18" s="115" t="s">
        <v>0</v>
      </c>
      <c r="C18" s="123"/>
      <c r="D18" s="21" t="s">
        <v>28</v>
      </c>
      <c r="E18" s="113" t="s">
        <v>29</v>
      </c>
      <c r="F18" s="114"/>
      <c r="G18" s="22">
        <v>0</v>
      </c>
      <c r="H18" s="23">
        <v>0</v>
      </c>
      <c r="I18" s="24">
        <v>0</v>
      </c>
      <c r="J18" s="25" t="e">
        <f t="shared" si="0"/>
        <v>#DIV/0!</v>
      </c>
    </row>
    <row r="19" spans="1:10" ht="12" customHeight="1" hidden="1">
      <c r="A19" s="88" t="s">
        <v>0</v>
      </c>
      <c r="B19" s="139" t="s">
        <v>0</v>
      </c>
      <c r="C19" s="140"/>
      <c r="D19" s="26" t="s">
        <v>30</v>
      </c>
      <c r="E19" s="125" t="s">
        <v>31</v>
      </c>
      <c r="F19" s="126"/>
      <c r="G19" s="27">
        <v>0</v>
      </c>
      <c r="H19" s="28">
        <v>0</v>
      </c>
      <c r="I19" s="29">
        <v>0</v>
      </c>
      <c r="J19" s="30" t="e">
        <f t="shared" si="0"/>
        <v>#DIV/0!</v>
      </c>
    </row>
    <row r="20" spans="1:10" ht="12" customHeight="1">
      <c r="A20" s="88" t="s">
        <v>0</v>
      </c>
      <c r="B20" s="124" t="s">
        <v>32</v>
      </c>
      <c r="C20" s="124"/>
      <c r="D20" s="108" t="s">
        <v>0</v>
      </c>
      <c r="E20" s="128" t="s">
        <v>33</v>
      </c>
      <c r="F20" s="128"/>
      <c r="G20" s="62">
        <f>G21</f>
        <v>700000</v>
      </c>
      <c r="H20" s="62">
        <f>H21</f>
        <v>700000</v>
      </c>
      <c r="I20" s="63">
        <f>I21</f>
        <v>0</v>
      </c>
      <c r="J20" s="35">
        <f t="shared" si="0"/>
        <v>0</v>
      </c>
    </row>
    <row r="21" spans="1:10" ht="12" customHeight="1">
      <c r="A21" s="191" t="s">
        <v>0</v>
      </c>
      <c r="B21" s="141" t="s">
        <v>0</v>
      </c>
      <c r="C21" s="141"/>
      <c r="D21" s="102" t="s">
        <v>30</v>
      </c>
      <c r="E21" s="142" t="s">
        <v>31</v>
      </c>
      <c r="F21" s="142"/>
      <c r="G21" s="31">
        <v>700000</v>
      </c>
      <c r="H21" s="60">
        <v>700000</v>
      </c>
      <c r="I21" s="61">
        <v>0</v>
      </c>
      <c r="J21" s="30">
        <f t="shared" si="0"/>
        <v>0</v>
      </c>
    </row>
    <row r="22" spans="1:10" ht="12" customHeight="1">
      <c r="A22" s="88" t="s">
        <v>0</v>
      </c>
      <c r="B22" s="145" t="s">
        <v>34</v>
      </c>
      <c r="C22" s="145"/>
      <c r="D22" s="97" t="s">
        <v>0</v>
      </c>
      <c r="E22" s="146" t="s">
        <v>35</v>
      </c>
      <c r="F22" s="146"/>
      <c r="G22" s="32">
        <f>G23</f>
        <v>55097</v>
      </c>
      <c r="H22" s="32">
        <f>H23</f>
        <v>55097</v>
      </c>
      <c r="I22" s="36">
        <f>I23</f>
        <v>17244.72</v>
      </c>
      <c r="J22" s="35">
        <f t="shared" si="0"/>
        <v>0.312988365972739</v>
      </c>
    </row>
    <row r="23" spans="1:10" ht="39" customHeight="1">
      <c r="A23" s="191" t="s">
        <v>0</v>
      </c>
      <c r="B23" s="147" t="s">
        <v>0</v>
      </c>
      <c r="C23" s="147"/>
      <c r="D23" s="103" t="s">
        <v>36</v>
      </c>
      <c r="E23" s="146" t="s">
        <v>37</v>
      </c>
      <c r="F23" s="146"/>
      <c r="G23" s="32">
        <v>55097</v>
      </c>
      <c r="H23" s="33">
        <v>55097</v>
      </c>
      <c r="I23" s="34">
        <v>17244.72</v>
      </c>
      <c r="J23" s="35">
        <f t="shared" si="0"/>
        <v>0.312988365972739</v>
      </c>
    </row>
    <row r="24" spans="1:10" ht="12" customHeight="1">
      <c r="A24" s="88" t="s">
        <v>0</v>
      </c>
      <c r="B24" s="148" t="s">
        <v>38</v>
      </c>
      <c r="C24" s="148"/>
      <c r="D24" s="105" t="s">
        <v>0</v>
      </c>
      <c r="E24" s="149" t="s">
        <v>39</v>
      </c>
      <c r="F24" s="149"/>
      <c r="G24" s="15">
        <f>SUM(G25:G30)</f>
        <v>0</v>
      </c>
      <c r="H24" s="37">
        <f>SUM(H25:H30)</f>
        <v>642390.9400000001</v>
      </c>
      <c r="I24" s="38">
        <f>SUM(I25:I30)</f>
        <v>642390.93</v>
      </c>
      <c r="J24" s="35">
        <f t="shared" si="0"/>
        <v>0.9999999844331553</v>
      </c>
    </row>
    <row r="25" spans="1:10" ht="12" customHeight="1">
      <c r="A25" s="88" t="s">
        <v>0</v>
      </c>
      <c r="B25" s="129" t="s">
        <v>0</v>
      </c>
      <c r="C25" s="130"/>
      <c r="D25" s="100" t="s">
        <v>10</v>
      </c>
      <c r="E25" s="131" t="s">
        <v>11</v>
      </c>
      <c r="F25" s="132"/>
      <c r="G25" s="18">
        <v>0</v>
      </c>
      <c r="H25" s="39">
        <v>8863</v>
      </c>
      <c r="I25" s="39">
        <v>8863</v>
      </c>
      <c r="J25" s="25">
        <f t="shared" si="0"/>
        <v>1</v>
      </c>
    </row>
    <row r="26" spans="1:10" ht="12" customHeight="1">
      <c r="A26" s="88" t="s">
        <v>0</v>
      </c>
      <c r="B26" s="115" t="s">
        <v>0</v>
      </c>
      <c r="C26" s="123"/>
      <c r="D26" s="21" t="s">
        <v>14</v>
      </c>
      <c r="E26" s="113" t="s">
        <v>15</v>
      </c>
      <c r="F26" s="114"/>
      <c r="G26" s="22">
        <v>0</v>
      </c>
      <c r="H26" s="40">
        <v>1516</v>
      </c>
      <c r="I26" s="40">
        <v>1516</v>
      </c>
      <c r="J26" s="25">
        <f t="shared" si="0"/>
        <v>1</v>
      </c>
    </row>
    <row r="27" spans="1:10" ht="29.25" customHeight="1">
      <c r="A27" s="88"/>
      <c r="B27" s="88"/>
      <c r="C27" s="89"/>
      <c r="D27" s="21">
        <v>4120</v>
      </c>
      <c r="E27" s="113" t="s">
        <v>17</v>
      </c>
      <c r="F27" s="114"/>
      <c r="G27" s="22">
        <v>0</v>
      </c>
      <c r="H27" s="40">
        <v>216.91</v>
      </c>
      <c r="I27" s="40">
        <v>216.9</v>
      </c>
      <c r="J27" s="25"/>
    </row>
    <row r="28" spans="1:10" ht="12" customHeight="1">
      <c r="A28" s="88" t="s">
        <v>0</v>
      </c>
      <c r="B28" s="115" t="s">
        <v>0</v>
      </c>
      <c r="C28" s="123"/>
      <c r="D28" s="21" t="s">
        <v>20</v>
      </c>
      <c r="E28" s="113" t="s">
        <v>21</v>
      </c>
      <c r="F28" s="114"/>
      <c r="G28" s="22">
        <v>0</v>
      </c>
      <c r="H28" s="40">
        <v>1500</v>
      </c>
      <c r="I28" s="40">
        <v>1500</v>
      </c>
      <c r="J28" s="25">
        <f t="shared" si="0"/>
        <v>1</v>
      </c>
    </row>
    <row r="29" spans="1:10" ht="12" customHeight="1">
      <c r="A29" s="88" t="s">
        <v>0</v>
      </c>
      <c r="B29" s="115" t="s">
        <v>0</v>
      </c>
      <c r="C29" s="123"/>
      <c r="D29" s="21" t="s">
        <v>26</v>
      </c>
      <c r="E29" s="113" t="s">
        <v>27</v>
      </c>
      <c r="F29" s="114"/>
      <c r="G29" s="22">
        <v>0</v>
      </c>
      <c r="H29" s="40">
        <v>500</v>
      </c>
      <c r="I29" s="40">
        <v>500</v>
      </c>
      <c r="J29" s="25">
        <f t="shared" si="0"/>
        <v>1</v>
      </c>
    </row>
    <row r="30" spans="1:10" ht="12" customHeight="1">
      <c r="A30" s="88" t="s">
        <v>0</v>
      </c>
      <c r="B30" s="139" t="s">
        <v>0</v>
      </c>
      <c r="C30" s="140"/>
      <c r="D30" s="26" t="s">
        <v>40</v>
      </c>
      <c r="E30" s="125" t="s">
        <v>41</v>
      </c>
      <c r="F30" s="126"/>
      <c r="G30" s="27">
        <v>0</v>
      </c>
      <c r="H30" s="41">
        <v>629795.03</v>
      </c>
      <c r="I30" s="41">
        <v>629795.03</v>
      </c>
      <c r="J30" s="30">
        <f t="shared" si="0"/>
        <v>1</v>
      </c>
    </row>
    <row r="31" spans="1:10" ht="27.75" customHeight="1">
      <c r="A31" s="192" t="s">
        <v>42</v>
      </c>
      <c r="B31" s="143" t="s">
        <v>0</v>
      </c>
      <c r="C31" s="143"/>
      <c r="D31" s="42" t="s">
        <v>0</v>
      </c>
      <c r="E31" s="144" t="s">
        <v>43</v>
      </c>
      <c r="F31" s="144"/>
      <c r="G31" s="43">
        <f>G32</f>
        <v>950000</v>
      </c>
      <c r="H31" s="43">
        <f>H32</f>
        <v>950000</v>
      </c>
      <c r="I31" s="44">
        <f>I32</f>
        <v>224135.29</v>
      </c>
      <c r="J31" s="45">
        <f>I31/H31</f>
        <v>0.23593188421052633</v>
      </c>
    </row>
    <row r="32" spans="1:10" ht="12" customHeight="1">
      <c r="A32" s="88" t="s">
        <v>0</v>
      </c>
      <c r="B32" s="148" t="s">
        <v>44</v>
      </c>
      <c r="C32" s="148"/>
      <c r="D32" s="105" t="s">
        <v>0</v>
      </c>
      <c r="E32" s="149" t="s">
        <v>45</v>
      </c>
      <c r="F32" s="149"/>
      <c r="G32" s="15">
        <f>SUM(G33:G34)</f>
        <v>950000</v>
      </c>
      <c r="H32" s="15">
        <f>SUM(H33:H34)</f>
        <v>950000</v>
      </c>
      <c r="I32" s="16">
        <f>SUM(I33:I34)</f>
        <v>224135.29</v>
      </c>
      <c r="J32" s="17">
        <f>I32/H32</f>
        <v>0.23593188421052633</v>
      </c>
    </row>
    <row r="33" spans="1:10" ht="12" customHeight="1">
      <c r="A33" s="88" t="s">
        <v>0</v>
      </c>
      <c r="B33" s="129" t="s">
        <v>0</v>
      </c>
      <c r="C33" s="130"/>
      <c r="D33" s="100" t="s">
        <v>26</v>
      </c>
      <c r="E33" s="131" t="s">
        <v>27</v>
      </c>
      <c r="F33" s="132"/>
      <c r="G33" s="19">
        <v>450000</v>
      </c>
      <c r="H33" s="19">
        <v>450000</v>
      </c>
      <c r="I33" s="20">
        <v>224135.29</v>
      </c>
      <c r="J33" s="17">
        <f>I33/H33</f>
        <v>0.49807842222222226</v>
      </c>
    </row>
    <row r="34" spans="1:10" ht="12" customHeight="1">
      <c r="A34" s="88" t="s">
        <v>0</v>
      </c>
      <c r="B34" s="139" t="s">
        <v>0</v>
      </c>
      <c r="C34" s="140"/>
      <c r="D34" s="26" t="s">
        <v>46</v>
      </c>
      <c r="E34" s="125" t="s">
        <v>47</v>
      </c>
      <c r="F34" s="126"/>
      <c r="G34" s="28">
        <v>500000</v>
      </c>
      <c r="H34" s="28">
        <v>500000</v>
      </c>
      <c r="I34" s="29">
        <v>0</v>
      </c>
      <c r="J34" s="30">
        <f>I34/H34</f>
        <v>0</v>
      </c>
    </row>
    <row r="35" spans="1:10" ht="12" customHeight="1">
      <c r="A35" s="192" t="s">
        <v>48</v>
      </c>
      <c r="B35" s="143" t="s">
        <v>0</v>
      </c>
      <c r="C35" s="143"/>
      <c r="D35" s="42" t="s">
        <v>0</v>
      </c>
      <c r="E35" s="144" t="s">
        <v>49</v>
      </c>
      <c r="F35" s="144"/>
      <c r="G35" s="43">
        <f>G36+G38+G40+G42+G51</f>
        <v>7964726</v>
      </c>
      <c r="H35" s="43">
        <f>H36+H38+H40+H42+H51</f>
        <v>12303951.89</v>
      </c>
      <c r="I35" s="43">
        <f>I36+I38+I40+I42+I51</f>
        <v>3198232.6599999997</v>
      </c>
      <c r="J35" s="45">
        <f>I35/H35</f>
        <v>0.2599354003163287</v>
      </c>
    </row>
    <row r="36" spans="1:10" ht="12" customHeight="1">
      <c r="A36" s="88" t="s">
        <v>0</v>
      </c>
      <c r="B36" s="145" t="s">
        <v>50</v>
      </c>
      <c r="C36" s="145"/>
      <c r="D36" s="97" t="s">
        <v>0</v>
      </c>
      <c r="E36" s="146" t="s">
        <v>51</v>
      </c>
      <c r="F36" s="146"/>
      <c r="G36" s="32">
        <f>G37</f>
        <v>1889215</v>
      </c>
      <c r="H36" s="32">
        <f>H37</f>
        <v>1889215</v>
      </c>
      <c r="I36" s="46">
        <f>I37</f>
        <v>968645.82</v>
      </c>
      <c r="J36" s="35">
        <f>I37/H37</f>
        <v>0.5127239726553092</v>
      </c>
    </row>
    <row r="37" spans="1:10" ht="42" customHeight="1">
      <c r="A37" s="191" t="s">
        <v>0</v>
      </c>
      <c r="B37" s="147" t="s">
        <v>0</v>
      </c>
      <c r="C37" s="147"/>
      <c r="D37" s="103" t="s">
        <v>52</v>
      </c>
      <c r="E37" s="146" t="s">
        <v>53</v>
      </c>
      <c r="F37" s="146"/>
      <c r="G37" s="32">
        <v>1889215</v>
      </c>
      <c r="H37" s="33">
        <v>1889215</v>
      </c>
      <c r="I37" s="34">
        <v>968645.82</v>
      </c>
      <c r="J37" s="35">
        <f>I37/H37</f>
        <v>0.5127239726553092</v>
      </c>
    </row>
    <row r="38" spans="1:10" ht="12" customHeight="1">
      <c r="A38" s="88" t="s">
        <v>0</v>
      </c>
      <c r="B38" s="145" t="s">
        <v>54</v>
      </c>
      <c r="C38" s="145"/>
      <c r="D38" s="97" t="s">
        <v>0</v>
      </c>
      <c r="E38" s="146" t="s">
        <v>55</v>
      </c>
      <c r="F38" s="146"/>
      <c r="G38" s="32">
        <f>G39</f>
        <v>380000</v>
      </c>
      <c r="H38" s="32">
        <f>H39</f>
        <v>380000</v>
      </c>
      <c r="I38" s="46">
        <f>I39</f>
        <v>0</v>
      </c>
      <c r="J38" s="35">
        <f>I39/H39</f>
        <v>0</v>
      </c>
    </row>
    <row r="39" spans="1:10" ht="12" customHeight="1">
      <c r="A39" s="191" t="s">
        <v>0</v>
      </c>
      <c r="B39" s="147" t="s">
        <v>0</v>
      </c>
      <c r="C39" s="147"/>
      <c r="D39" s="103" t="s">
        <v>30</v>
      </c>
      <c r="E39" s="146" t="s">
        <v>31</v>
      </c>
      <c r="F39" s="146"/>
      <c r="G39" s="32">
        <v>380000</v>
      </c>
      <c r="H39" s="33">
        <v>380000</v>
      </c>
      <c r="I39" s="34">
        <v>0</v>
      </c>
      <c r="J39" s="35">
        <f>I40/H40</f>
        <v>0</v>
      </c>
    </row>
    <row r="40" spans="1:10" ht="12" customHeight="1">
      <c r="A40" s="88" t="s">
        <v>0</v>
      </c>
      <c r="B40" s="145" t="s">
        <v>56</v>
      </c>
      <c r="C40" s="145"/>
      <c r="D40" s="97" t="s">
        <v>0</v>
      </c>
      <c r="E40" s="146" t="s">
        <v>57</v>
      </c>
      <c r="F40" s="146"/>
      <c r="G40" s="32">
        <f>G41</f>
        <v>320196</v>
      </c>
      <c r="H40" s="32">
        <f>H41</f>
        <v>345196</v>
      </c>
      <c r="I40" s="46">
        <f>I41</f>
        <v>0</v>
      </c>
      <c r="J40" s="35">
        <f>I41/H41</f>
        <v>0</v>
      </c>
    </row>
    <row r="41" spans="1:10" ht="51.75" customHeight="1">
      <c r="A41" s="191" t="s">
        <v>0</v>
      </c>
      <c r="B41" s="147" t="s">
        <v>0</v>
      </c>
      <c r="C41" s="147"/>
      <c r="D41" s="103" t="s">
        <v>58</v>
      </c>
      <c r="E41" s="146" t="s">
        <v>59</v>
      </c>
      <c r="F41" s="146"/>
      <c r="G41" s="32">
        <v>320196</v>
      </c>
      <c r="H41" s="33">
        <v>345196</v>
      </c>
      <c r="I41" s="34">
        <v>0</v>
      </c>
      <c r="J41" s="35">
        <f aca="true" t="shared" si="1" ref="J41:J47">I41/H41</f>
        <v>0</v>
      </c>
    </row>
    <row r="42" spans="1:10" ht="12" customHeight="1">
      <c r="A42" s="88" t="s">
        <v>0</v>
      </c>
      <c r="B42" s="148" t="s">
        <v>60</v>
      </c>
      <c r="C42" s="148"/>
      <c r="D42" s="105" t="s">
        <v>0</v>
      </c>
      <c r="E42" s="149" t="s">
        <v>61</v>
      </c>
      <c r="F42" s="149"/>
      <c r="G42" s="15">
        <f>SUM(G43:G50)</f>
        <v>5345515</v>
      </c>
      <c r="H42" s="15">
        <f>SUM(H43:H50)</f>
        <v>9659740.89</v>
      </c>
      <c r="I42" s="15">
        <f>SUM(I43:I50)</f>
        <v>2229586.84</v>
      </c>
      <c r="J42" s="69">
        <f t="shared" si="1"/>
        <v>0.23081228217085228</v>
      </c>
    </row>
    <row r="43" spans="1:10" ht="12" customHeight="1">
      <c r="A43" s="88" t="s">
        <v>0</v>
      </c>
      <c r="B43" s="129" t="s">
        <v>0</v>
      </c>
      <c r="C43" s="130"/>
      <c r="D43" s="100" t="s">
        <v>20</v>
      </c>
      <c r="E43" s="131" t="s">
        <v>21</v>
      </c>
      <c r="F43" s="132"/>
      <c r="G43" s="18">
        <v>68000</v>
      </c>
      <c r="H43" s="19">
        <v>58000</v>
      </c>
      <c r="I43" s="87">
        <v>23150.07</v>
      </c>
      <c r="J43" s="25">
        <f t="shared" si="1"/>
        <v>0.3991391379310345</v>
      </c>
    </row>
    <row r="44" spans="1:10" ht="12" customHeight="1">
      <c r="A44" s="88" t="s">
        <v>0</v>
      </c>
      <c r="B44" s="115" t="s">
        <v>0</v>
      </c>
      <c r="C44" s="123"/>
      <c r="D44" s="21" t="s">
        <v>22</v>
      </c>
      <c r="E44" s="113" t="s">
        <v>23</v>
      </c>
      <c r="F44" s="114"/>
      <c r="G44" s="23">
        <v>300000</v>
      </c>
      <c r="H44" s="23">
        <v>310000</v>
      </c>
      <c r="I44" s="67">
        <v>25266.64</v>
      </c>
      <c r="J44" s="25">
        <f t="shared" si="1"/>
        <v>0.08150529032258064</v>
      </c>
    </row>
    <row r="45" spans="1:10" ht="12" customHeight="1">
      <c r="A45" s="88" t="s">
        <v>0</v>
      </c>
      <c r="B45" s="115" t="s">
        <v>0</v>
      </c>
      <c r="C45" s="123"/>
      <c r="D45" s="21" t="s">
        <v>26</v>
      </c>
      <c r="E45" s="113" t="s">
        <v>27</v>
      </c>
      <c r="F45" s="114"/>
      <c r="G45" s="23">
        <v>650000</v>
      </c>
      <c r="H45" s="23">
        <v>649500</v>
      </c>
      <c r="I45" s="67">
        <v>477086.48</v>
      </c>
      <c r="J45" s="25">
        <f t="shared" si="1"/>
        <v>0.734544234026174</v>
      </c>
    </row>
    <row r="46" spans="1:10" ht="12" customHeight="1">
      <c r="A46" s="88" t="s">
        <v>0</v>
      </c>
      <c r="B46" s="115" t="s">
        <v>0</v>
      </c>
      <c r="C46" s="123"/>
      <c r="D46" s="21" t="s">
        <v>40</v>
      </c>
      <c r="E46" s="113" t="s">
        <v>41</v>
      </c>
      <c r="F46" s="114"/>
      <c r="G46" s="23">
        <v>70000</v>
      </c>
      <c r="H46" s="23">
        <v>70000</v>
      </c>
      <c r="I46" s="67">
        <v>58787.35</v>
      </c>
      <c r="J46" s="25">
        <f t="shared" si="1"/>
        <v>0.8398192857142857</v>
      </c>
    </row>
    <row r="47" spans="1:10" ht="25.5" customHeight="1">
      <c r="A47" s="88"/>
      <c r="B47" s="88"/>
      <c r="C47" s="89"/>
      <c r="D47" s="21">
        <v>4610</v>
      </c>
      <c r="E47" s="113" t="s">
        <v>339</v>
      </c>
      <c r="F47" s="114"/>
      <c r="G47" s="23">
        <v>0</v>
      </c>
      <c r="H47" s="23">
        <v>500</v>
      </c>
      <c r="I47" s="24">
        <v>100</v>
      </c>
      <c r="J47" s="25">
        <f t="shared" si="1"/>
        <v>0.2</v>
      </c>
    </row>
    <row r="48" spans="1:10" ht="12" customHeight="1">
      <c r="A48" s="88" t="s">
        <v>0</v>
      </c>
      <c r="B48" s="115" t="s">
        <v>0</v>
      </c>
      <c r="C48" s="123"/>
      <c r="D48" s="21" t="s">
        <v>30</v>
      </c>
      <c r="E48" s="113" t="s">
        <v>31</v>
      </c>
      <c r="F48" s="114"/>
      <c r="G48" s="22">
        <v>4017515</v>
      </c>
      <c r="H48" s="23">
        <v>8331740.89</v>
      </c>
      <c r="I48" s="24">
        <v>1644581.3</v>
      </c>
      <c r="J48" s="25">
        <f>I48/H48</f>
        <v>0.19738747540431495</v>
      </c>
    </row>
    <row r="49" spans="1:10" ht="12" customHeight="1">
      <c r="A49" s="88"/>
      <c r="B49" s="88"/>
      <c r="C49" s="110"/>
      <c r="D49" s="88">
        <v>6057</v>
      </c>
      <c r="E49" s="113" t="s">
        <v>31</v>
      </c>
      <c r="F49" s="114"/>
      <c r="G49" s="66">
        <v>41372</v>
      </c>
      <c r="H49" s="66">
        <v>41372</v>
      </c>
      <c r="I49" s="67">
        <v>0</v>
      </c>
      <c r="J49" s="25">
        <f>I52/H52</f>
        <v>0</v>
      </c>
    </row>
    <row r="50" spans="1:10" ht="12" customHeight="1">
      <c r="A50" s="88"/>
      <c r="B50" s="125"/>
      <c r="C50" s="150"/>
      <c r="D50" s="94">
        <v>6059</v>
      </c>
      <c r="E50" s="125" t="s">
        <v>31</v>
      </c>
      <c r="F50" s="126"/>
      <c r="G50" s="65">
        <v>198628</v>
      </c>
      <c r="H50" s="65">
        <v>198628</v>
      </c>
      <c r="I50" s="61">
        <v>615</v>
      </c>
      <c r="J50" s="25">
        <f>I50/H50</f>
        <v>0.0030962402078256843</v>
      </c>
    </row>
    <row r="51" spans="1:10" ht="12" customHeight="1">
      <c r="A51" s="88" t="s">
        <v>0</v>
      </c>
      <c r="B51" s="124" t="s">
        <v>62</v>
      </c>
      <c r="C51" s="124"/>
      <c r="D51" s="108" t="s">
        <v>0</v>
      </c>
      <c r="E51" s="128" t="s">
        <v>39</v>
      </c>
      <c r="F51" s="128"/>
      <c r="G51" s="62">
        <f>SUM(G52:G55)</f>
        <v>29800</v>
      </c>
      <c r="H51" s="62">
        <f>SUM(H52:H55)</f>
        <v>29800</v>
      </c>
      <c r="I51" s="64">
        <f>SUM(I52:I55)</f>
        <v>0</v>
      </c>
      <c r="J51" s="35">
        <f>I52/H52</f>
        <v>0</v>
      </c>
    </row>
    <row r="52" spans="1:10" ht="12" customHeight="1">
      <c r="A52" s="88" t="s">
        <v>0</v>
      </c>
      <c r="B52" s="129" t="s">
        <v>0</v>
      </c>
      <c r="C52" s="130"/>
      <c r="D52" s="100" t="s">
        <v>18</v>
      </c>
      <c r="E52" s="131" t="s">
        <v>19</v>
      </c>
      <c r="F52" s="132"/>
      <c r="G52" s="19">
        <v>800</v>
      </c>
      <c r="H52" s="19">
        <v>800</v>
      </c>
      <c r="I52" s="20">
        <v>0</v>
      </c>
      <c r="J52" s="17">
        <f aca="true" t="shared" si="2" ref="J52:J60">I52/H52</f>
        <v>0</v>
      </c>
    </row>
    <row r="53" spans="1:10" ht="12" customHeight="1">
      <c r="A53" s="88" t="s">
        <v>0</v>
      </c>
      <c r="B53" s="115" t="s">
        <v>0</v>
      </c>
      <c r="C53" s="123"/>
      <c r="D53" s="21" t="s">
        <v>20</v>
      </c>
      <c r="E53" s="113" t="s">
        <v>21</v>
      </c>
      <c r="F53" s="114"/>
      <c r="G53" s="23">
        <v>20000</v>
      </c>
      <c r="H53" s="23">
        <v>20000</v>
      </c>
      <c r="I53" s="24">
        <v>0</v>
      </c>
      <c r="J53" s="25">
        <f t="shared" si="2"/>
        <v>0</v>
      </c>
    </row>
    <row r="54" spans="1:10" ht="12" customHeight="1">
      <c r="A54" s="88" t="s">
        <v>0</v>
      </c>
      <c r="B54" s="115" t="s">
        <v>0</v>
      </c>
      <c r="C54" s="123"/>
      <c r="D54" s="21" t="s">
        <v>22</v>
      </c>
      <c r="E54" s="113" t="s">
        <v>23</v>
      </c>
      <c r="F54" s="114"/>
      <c r="G54" s="23">
        <v>4000</v>
      </c>
      <c r="H54" s="23">
        <v>4000</v>
      </c>
      <c r="I54" s="24">
        <v>0</v>
      </c>
      <c r="J54" s="25">
        <f t="shared" si="2"/>
        <v>0</v>
      </c>
    </row>
    <row r="55" spans="1:10" ht="12" customHeight="1">
      <c r="A55" s="88" t="s">
        <v>0</v>
      </c>
      <c r="B55" s="139" t="s">
        <v>0</v>
      </c>
      <c r="C55" s="140"/>
      <c r="D55" s="26" t="s">
        <v>26</v>
      </c>
      <c r="E55" s="125" t="s">
        <v>27</v>
      </c>
      <c r="F55" s="126"/>
      <c r="G55" s="28">
        <v>5000</v>
      </c>
      <c r="H55" s="28">
        <v>5000</v>
      </c>
      <c r="I55" s="29">
        <v>0</v>
      </c>
      <c r="J55" s="30">
        <f t="shared" si="2"/>
        <v>0</v>
      </c>
    </row>
    <row r="56" spans="1:10" ht="12" customHeight="1">
      <c r="A56" s="192">
        <v>630</v>
      </c>
      <c r="B56" s="117" t="s">
        <v>0</v>
      </c>
      <c r="C56" s="117"/>
      <c r="D56" s="75" t="s">
        <v>0</v>
      </c>
      <c r="E56" s="118" t="s">
        <v>340</v>
      </c>
      <c r="F56" s="118"/>
      <c r="G56" s="77">
        <f aca="true" t="shared" si="3" ref="G56:I57">G57</f>
        <v>0</v>
      </c>
      <c r="H56" s="77">
        <f t="shared" si="3"/>
        <v>225000</v>
      </c>
      <c r="I56" s="77">
        <f t="shared" si="3"/>
        <v>0</v>
      </c>
      <c r="J56" s="45">
        <f t="shared" si="2"/>
        <v>0</v>
      </c>
    </row>
    <row r="57" spans="1:10" ht="12" customHeight="1">
      <c r="A57" s="88"/>
      <c r="B57" s="119">
        <v>63003</v>
      </c>
      <c r="C57" s="120"/>
      <c r="D57" s="76"/>
      <c r="E57" s="119" t="s">
        <v>341</v>
      </c>
      <c r="F57" s="120"/>
      <c r="G57" s="71">
        <f t="shared" si="3"/>
        <v>0</v>
      </c>
      <c r="H57" s="71">
        <f t="shared" si="3"/>
        <v>225000</v>
      </c>
      <c r="I57" s="71">
        <f t="shared" si="3"/>
        <v>0</v>
      </c>
      <c r="J57" s="30">
        <f t="shared" si="2"/>
        <v>0</v>
      </c>
    </row>
    <row r="58" spans="1:10" ht="12" customHeight="1">
      <c r="A58" s="88"/>
      <c r="B58" s="121"/>
      <c r="C58" s="122"/>
      <c r="D58" s="92" t="s">
        <v>30</v>
      </c>
      <c r="E58" s="121" t="s">
        <v>31</v>
      </c>
      <c r="F58" s="122"/>
      <c r="G58" s="71">
        <v>0</v>
      </c>
      <c r="H58" s="71">
        <v>225000</v>
      </c>
      <c r="I58" s="38">
        <v>0</v>
      </c>
      <c r="J58" s="30">
        <f t="shared" si="2"/>
        <v>0</v>
      </c>
    </row>
    <row r="59" spans="1:10" ht="12" customHeight="1">
      <c r="A59" s="192" t="s">
        <v>63</v>
      </c>
      <c r="B59" s="143" t="s">
        <v>0</v>
      </c>
      <c r="C59" s="143"/>
      <c r="D59" s="42" t="s">
        <v>0</v>
      </c>
      <c r="E59" s="144" t="s">
        <v>64</v>
      </c>
      <c r="F59" s="144"/>
      <c r="G59" s="43">
        <f>G60+G73</f>
        <v>2368005</v>
      </c>
      <c r="H59" s="43">
        <f>H60+H73</f>
        <v>2468005</v>
      </c>
      <c r="I59" s="50">
        <f>I60+I73</f>
        <v>587448.78</v>
      </c>
      <c r="J59" s="45">
        <f t="shared" si="2"/>
        <v>0.2380257657500694</v>
      </c>
    </row>
    <row r="60" spans="1:10" ht="12" customHeight="1">
      <c r="A60" s="88" t="s">
        <v>0</v>
      </c>
      <c r="B60" s="148" t="s">
        <v>65</v>
      </c>
      <c r="C60" s="148"/>
      <c r="D60" s="105" t="s">
        <v>0</v>
      </c>
      <c r="E60" s="149" t="s">
        <v>66</v>
      </c>
      <c r="F60" s="149"/>
      <c r="G60" s="15">
        <f>SUM(G61:G72)</f>
        <v>1658000</v>
      </c>
      <c r="H60" s="15">
        <f>SUM(H61:H72)</f>
        <v>1658000</v>
      </c>
      <c r="I60" s="47">
        <f>SUM(I61:I72)</f>
        <v>275929.41000000003</v>
      </c>
      <c r="J60" s="17">
        <f t="shared" si="2"/>
        <v>0.16642304583835948</v>
      </c>
    </row>
    <row r="61" spans="1:10" ht="12" customHeight="1">
      <c r="A61" s="88" t="s">
        <v>0</v>
      </c>
      <c r="B61" s="129" t="s">
        <v>0</v>
      </c>
      <c r="C61" s="130"/>
      <c r="D61" s="100" t="s">
        <v>18</v>
      </c>
      <c r="E61" s="131" t="s">
        <v>19</v>
      </c>
      <c r="F61" s="132"/>
      <c r="G61" s="18">
        <v>0</v>
      </c>
      <c r="H61" s="19">
        <v>2000</v>
      </c>
      <c r="I61" s="20">
        <v>864</v>
      </c>
      <c r="J61" s="17">
        <f aca="true" t="shared" si="4" ref="J61:J81">I61/H61</f>
        <v>0.432</v>
      </c>
    </row>
    <row r="62" spans="1:10" ht="12" customHeight="1">
      <c r="A62" s="88" t="s">
        <v>0</v>
      </c>
      <c r="B62" s="115" t="s">
        <v>0</v>
      </c>
      <c r="C62" s="123"/>
      <c r="D62" s="21" t="s">
        <v>20</v>
      </c>
      <c r="E62" s="113" t="s">
        <v>21</v>
      </c>
      <c r="F62" s="114"/>
      <c r="G62" s="23">
        <v>10000</v>
      </c>
      <c r="H62" s="23">
        <v>10000</v>
      </c>
      <c r="I62" s="24">
        <v>154.38</v>
      </c>
      <c r="J62" s="25">
        <f t="shared" si="4"/>
        <v>0.015438</v>
      </c>
    </row>
    <row r="63" spans="1:10" ht="12" customHeight="1">
      <c r="A63" s="88" t="s">
        <v>0</v>
      </c>
      <c r="B63" s="115" t="s">
        <v>0</v>
      </c>
      <c r="C63" s="123"/>
      <c r="D63" s="21" t="s">
        <v>67</v>
      </c>
      <c r="E63" s="113" t="s">
        <v>68</v>
      </c>
      <c r="F63" s="114"/>
      <c r="G63" s="23">
        <v>50000</v>
      </c>
      <c r="H63" s="23">
        <v>50000</v>
      </c>
      <c r="I63" s="24">
        <v>42550.03</v>
      </c>
      <c r="J63" s="25">
        <f t="shared" si="4"/>
        <v>0.8510006</v>
      </c>
    </row>
    <row r="64" spans="1:10" ht="12" customHeight="1">
      <c r="A64" s="88" t="s">
        <v>0</v>
      </c>
      <c r="B64" s="115" t="s">
        <v>0</v>
      </c>
      <c r="C64" s="123"/>
      <c r="D64" s="21" t="s">
        <v>22</v>
      </c>
      <c r="E64" s="113" t="s">
        <v>23</v>
      </c>
      <c r="F64" s="114"/>
      <c r="G64" s="23">
        <v>550000</v>
      </c>
      <c r="H64" s="23">
        <v>548000</v>
      </c>
      <c r="I64" s="24">
        <v>69981.65</v>
      </c>
      <c r="J64" s="25">
        <f t="shared" si="4"/>
        <v>0.1277037408759124</v>
      </c>
    </row>
    <row r="65" spans="1:10" ht="12" customHeight="1">
      <c r="A65" s="88" t="s">
        <v>0</v>
      </c>
      <c r="B65" s="115" t="s">
        <v>0</v>
      </c>
      <c r="C65" s="123"/>
      <c r="D65" s="21" t="s">
        <v>26</v>
      </c>
      <c r="E65" s="113" t="s">
        <v>27</v>
      </c>
      <c r="F65" s="114"/>
      <c r="G65" s="22">
        <v>200000</v>
      </c>
      <c r="H65" s="23">
        <v>187000</v>
      </c>
      <c r="I65" s="24">
        <v>48426.16</v>
      </c>
      <c r="J65" s="25">
        <f t="shared" si="4"/>
        <v>0.25896342245989307</v>
      </c>
    </row>
    <row r="66" spans="1:10" ht="25.5" customHeight="1">
      <c r="A66" s="88" t="s">
        <v>0</v>
      </c>
      <c r="B66" s="115" t="s">
        <v>0</v>
      </c>
      <c r="C66" s="123"/>
      <c r="D66" s="21" t="s">
        <v>69</v>
      </c>
      <c r="E66" s="113" t="s">
        <v>70</v>
      </c>
      <c r="F66" s="114"/>
      <c r="G66" s="23">
        <v>2000</v>
      </c>
      <c r="H66" s="23">
        <v>2000</v>
      </c>
      <c r="I66" s="24">
        <v>0</v>
      </c>
      <c r="J66" s="25">
        <f t="shared" si="4"/>
        <v>0</v>
      </c>
    </row>
    <row r="67" spans="1:10" ht="29.25" customHeight="1">
      <c r="A67" s="88" t="s">
        <v>0</v>
      </c>
      <c r="B67" s="115" t="s">
        <v>0</v>
      </c>
      <c r="C67" s="123"/>
      <c r="D67" s="21" t="s">
        <v>71</v>
      </c>
      <c r="E67" s="113" t="s">
        <v>72</v>
      </c>
      <c r="F67" s="114"/>
      <c r="G67" s="23">
        <v>240000</v>
      </c>
      <c r="H67" s="23">
        <v>240000</v>
      </c>
      <c r="I67" s="24">
        <v>104591.17</v>
      </c>
      <c r="J67" s="25">
        <f t="shared" si="4"/>
        <v>0.43579654166666665</v>
      </c>
    </row>
    <row r="68" spans="1:10" ht="27.75" customHeight="1">
      <c r="A68" s="88" t="s">
        <v>0</v>
      </c>
      <c r="B68" s="115" t="s">
        <v>0</v>
      </c>
      <c r="C68" s="123"/>
      <c r="D68" s="21" t="s">
        <v>73</v>
      </c>
      <c r="E68" s="113" t="s">
        <v>74</v>
      </c>
      <c r="F68" s="114"/>
      <c r="G68" s="23">
        <v>2000</v>
      </c>
      <c r="H68" s="23">
        <v>15000</v>
      </c>
      <c r="I68" s="24">
        <v>7417.02</v>
      </c>
      <c r="J68" s="25">
        <f t="shared" si="4"/>
        <v>0.494468</v>
      </c>
    </row>
    <row r="69" spans="1:10" ht="27" customHeight="1">
      <c r="A69" s="88" t="s">
        <v>0</v>
      </c>
      <c r="B69" s="115" t="s">
        <v>0</v>
      </c>
      <c r="C69" s="123"/>
      <c r="D69" s="21" t="s">
        <v>75</v>
      </c>
      <c r="E69" s="113" t="s">
        <v>76</v>
      </c>
      <c r="F69" s="114"/>
      <c r="G69" s="23">
        <v>4000</v>
      </c>
      <c r="H69" s="23">
        <v>4000</v>
      </c>
      <c r="I69" s="24">
        <v>100</v>
      </c>
      <c r="J69" s="25">
        <f t="shared" si="4"/>
        <v>0.025</v>
      </c>
    </row>
    <row r="70" spans="1:10" ht="12" customHeight="1">
      <c r="A70" s="88" t="s">
        <v>0</v>
      </c>
      <c r="B70" s="139" t="s">
        <v>0</v>
      </c>
      <c r="C70" s="140"/>
      <c r="D70" s="26" t="s">
        <v>30</v>
      </c>
      <c r="E70" s="125" t="s">
        <v>31</v>
      </c>
      <c r="F70" s="126"/>
      <c r="G70" s="28">
        <v>600000</v>
      </c>
      <c r="H70" s="28">
        <v>600000</v>
      </c>
      <c r="I70" s="29">
        <v>1845</v>
      </c>
      <c r="J70" s="30">
        <f t="shared" si="4"/>
        <v>0.003075</v>
      </c>
    </row>
    <row r="71" spans="1:10" ht="12" customHeight="1" hidden="1">
      <c r="A71" s="88" t="s">
        <v>0</v>
      </c>
      <c r="B71" s="115" t="s">
        <v>0</v>
      </c>
      <c r="C71" s="123"/>
      <c r="D71" s="21" t="s">
        <v>77</v>
      </c>
      <c r="E71" s="113" t="s">
        <v>31</v>
      </c>
      <c r="F71" s="114"/>
      <c r="G71" s="23">
        <v>0</v>
      </c>
      <c r="H71" s="23">
        <v>0</v>
      </c>
      <c r="I71" s="24">
        <v>0</v>
      </c>
      <c r="J71" s="25" t="e">
        <f t="shared" si="4"/>
        <v>#DIV/0!</v>
      </c>
    </row>
    <row r="72" spans="1:10" ht="12" customHeight="1" hidden="1">
      <c r="A72" s="88" t="s">
        <v>0</v>
      </c>
      <c r="B72" s="139" t="s">
        <v>0</v>
      </c>
      <c r="C72" s="140"/>
      <c r="D72" s="26" t="s">
        <v>78</v>
      </c>
      <c r="E72" s="125" t="s">
        <v>31</v>
      </c>
      <c r="F72" s="126"/>
      <c r="G72" s="28">
        <v>0</v>
      </c>
      <c r="H72" s="28">
        <v>0</v>
      </c>
      <c r="I72" s="29">
        <v>0</v>
      </c>
      <c r="J72" s="30" t="e">
        <f t="shared" si="4"/>
        <v>#DIV/0!</v>
      </c>
    </row>
    <row r="73" spans="1:10" ht="12" customHeight="1">
      <c r="A73" s="88" t="s">
        <v>0</v>
      </c>
      <c r="B73" s="151" t="s">
        <v>79</v>
      </c>
      <c r="C73" s="151"/>
      <c r="D73" s="109" t="s">
        <v>0</v>
      </c>
      <c r="E73" s="152" t="s">
        <v>80</v>
      </c>
      <c r="F73" s="152"/>
      <c r="G73" s="48">
        <f>SUM(G74:G81)</f>
        <v>710005</v>
      </c>
      <c r="H73" s="48">
        <f>SUM(H74:H81)</f>
        <v>810005</v>
      </c>
      <c r="I73" s="49">
        <f>SUM(I74:I81)</f>
        <v>311519.37</v>
      </c>
      <c r="J73" s="25">
        <f t="shared" si="4"/>
        <v>0.38458944080592095</v>
      </c>
    </row>
    <row r="74" spans="1:10" ht="12" customHeight="1">
      <c r="A74" s="88" t="s">
        <v>0</v>
      </c>
      <c r="B74" s="129" t="s">
        <v>0</v>
      </c>
      <c r="C74" s="130"/>
      <c r="D74" s="100" t="s">
        <v>26</v>
      </c>
      <c r="E74" s="131" t="s">
        <v>27</v>
      </c>
      <c r="F74" s="132"/>
      <c r="G74" s="18">
        <v>100000</v>
      </c>
      <c r="H74" s="19">
        <v>100000</v>
      </c>
      <c r="I74" s="20">
        <v>52271.37</v>
      </c>
      <c r="J74" s="17">
        <f t="shared" si="4"/>
        <v>0.5227137000000001</v>
      </c>
    </row>
    <row r="75" spans="1:10" ht="30" customHeight="1" hidden="1">
      <c r="A75" s="88" t="s">
        <v>0</v>
      </c>
      <c r="B75" s="115" t="s">
        <v>0</v>
      </c>
      <c r="C75" s="123"/>
      <c r="D75" s="21" t="s">
        <v>69</v>
      </c>
      <c r="E75" s="113" t="s">
        <v>70</v>
      </c>
      <c r="F75" s="114"/>
      <c r="G75" s="22">
        <v>0</v>
      </c>
      <c r="H75" s="23">
        <v>0</v>
      </c>
      <c r="I75" s="24">
        <v>0</v>
      </c>
      <c r="J75" s="25">
        <v>0</v>
      </c>
    </row>
    <row r="76" spans="1:10" ht="12" customHeight="1">
      <c r="A76" s="88" t="s">
        <v>0</v>
      </c>
      <c r="B76" s="115" t="s">
        <v>0</v>
      </c>
      <c r="C76" s="123"/>
      <c r="D76" s="21" t="s">
        <v>40</v>
      </c>
      <c r="E76" s="113" t="s">
        <v>41</v>
      </c>
      <c r="F76" s="114"/>
      <c r="G76" s="22">
        <v>85000</v>
      </c>
      <c r="H76" s="23">
        <v>114000</v>
      </c>
      <c r="I76" s="24">
        <v>113652.97</v>
      </c>
      <c r="J76" s="25">
        <f t="shared" si="4"/>
        <v>0.9969558771929825</v>
      </c>
    </row>
    <row r="77" spans="1:10" ht="29.25" customHeight="1">
      <c r="A77" s="88" t="s">
        <v>0</v>
      </c>
      <c r="B77" s="115" t="s">
        <v>0</v>
      </c>
      <c r="C77" s="123"/>
      <c r="D77" s="21" t="s">
        <v>81</v>
      </c>
      <c r="E77" s="113" t="s">
        <v>82</v>
      </c>
      <c r="F77" s="114"/>
      <c r="G77" s="22">
        <v>5</v>
      </c>
      <c r="H77" s="23">
        <v>5</v>
      </c>
      <c r="I77" s="24">
        <v>5</v>
      </c>
      <c r="J77" s="25">
        <f t="shared" si="4"/>
        <v>1</v>
      </c>
    </row>
    <row r="78" spans="1:10" ht="29.25" customHeight="1">
      <c r="A78" s="88" t="s">
        <v>0</v>
      </c>
      <c r="B78" s="115" t="s">
        <v>0</v>
      </c>
      <c r="C78" s="123"/>
      <c r="D78" s="21" t="s">
        <v>83</v>
      </c>
      <c r="E78" s="113" t="s">
        <v>84</v>
      </c>
      <c r="F78" s="114"/>
      <c r="G78" s="23">
        <v>50000</v>
      </c>
      <c r="H78" s="23">
        <v>50000</v>
      </c>
      <c r="I78" s="24">
        <v>11900</v>
      </c>
      <c r="J78" s="25">
        <f t="shared" si="4"/>
        <v>0.238</v>
      </c>
    </row>
    <row r="79" spans="1:10" ht="26.25" customHeight="1">
      <c r="A79" s="88" t="s">
        <v>0</v>
      </c>
      <c r="B79" s="115" t="s">
        <v>0</v>
      </c>
      <c r="C79" s="123"/>
      <c r="D79" s="21" t="s">
        <v>73</v>
      </c>
      <c r="E79" s="113" t="s">
        <v>74</v>
      </c>
      <c r="F79" s="114"/>
      <c r="G79" s="23">
        <v>25000</v>
      </c>
      <c r="H79" s="23">
        <v>25000</v>
      </c>
      <c r="I79" s="24">
        <v>0</v>
      </c>
      <c r="J79" s="25">
        <f t="shared" si="4"/>
        <v>0</v>
      </c>
    </row>
    <row r="80" spans="1:10" ht="29.25" customHeight="1">
      <c r="A80" s="88" t="s">
        <v>0</v>
      </c>
      <c r="B80" s="115" t="s">
        <v>0</v>
      </c>
      <c r="C80" s="123"/>
      <c r="D80" s="21" t="s">
        <v>75</v>
      </c>
      <c r="E80" s="113" t="s">
        <v>76</v>
      </c>
      <c r="F80" s="114"/>
      <c r="G80" s="22">
        <v>10000</v>
      </c>
      <c r="H80" s="23">
        <v>10000</v>
      </c>
      <c r="I80" s="24">
        <v>6100.03</v>
      </c>
      <c r="J80" s="25">
        <f t="shared" si="4"/>
        <v>0.610003</v>
      </c>
    </row>
    <row r="81" spans="1:10" ht="27.75" customHeight="1">
      <c r="A81" s="88" t="s">
        <v>0</v>
      </c>
      <c r="B81" s="139" t="s">
        <v>0</v>
      </c>
      <c r="C81" s="140"/>
      <c r="D81" s="26" t="s">
        <v>85</v>
      </c>
      <c r="E81" s="125" t="s">
        <v>86</v>
      </c>
      <c r="F81" s="126"/>
      <c r="G81" s="27">
        <v>440000</v>
      </c>
      <c r="H81" s="28">
        <v>511000</v>
      </c>
      <c r="I81" s="29">
        <v>127590</v>
      </c>
      <c r="J81" s="30">
        <f t="shared" si="4"/>
        <v>0.24968688845401174</v>
      </c>
    </row>
    <row r="82" spans="1:10" ht="16.5" customHeight="1">
      <c r="A82" s="192" t="s">
        <v>87</v>
      </c>
      <c r="B82" s="143" t="s">
        <v>0</v>
      </c>
      <c r="C82" s="143"/>
      <c r="D82" s="42" t="s">
        <v>0</v>
      </c>
      <c r="E82" s="144" t="s">
        <v>88</v>
      </c>
      <c r="F82" s="144"/>
      <c r="G82" s="43">
        <f>G83+G89</f>
        <v>241050</v>
      </c>
      <c r="H82" s="43">
        <f>H83+H89</f>
        <v>241050</v>
      </c>
      <c r="I82" s="50">
        <f>I83+I89</f>
        <v>71427.86</v>
      </c>
      <c r="J82" s="45">
        <f>I82/H82</f>
        <v>0.2963196847127152</v>
      </c>
    </row>
    <row r="83" spans="1:10" ht="12" customHeight="1">
      <c r="A83" s="88" t="s">
        <v>0</v>
      </c>
      <c r="B83" s="148" t="s">
        <v>89</v>
      </c>
      <c r="C83" s="148"/>
      <c r="D83" s="105" t="s">
        <v>0</v>
      </c>
      <c r="E83" s="149" t="s">
        <v>90</v>
      </c>
      <c r="F83" s="149"/>
      <c r="G83" s="15">
        <f>SUM(G84:G88)</f>
        <v>240250</v>
      </c>
      <c r="H83" s="15">
        <f>SUM(H84:H88)</f>
        <v>240250</v>
      </c>
      <c r="I83" s="47">
        <f>SUM(I84:I88)</f>
        <v>71427.86</v>
      </c>
      <c r="J83" s="17">
        <f aca="true" t="shared" si="5" ref="J83:J90">I83/H83</f>
        <v>0.29730638917793967</v>
      </c>
    </row>
    <row r="84" spans="1:10" ht="12" customHeight="1">
      <c r="A84" s="88" t="s">
        <v>0</v>
      </c>
      <c r="B84" s="129" t="s">
        <v>0</v>
      </c>
      <c r="C84" s="130"/>
      <c r="D84" s="100" t="s">
        <v>14</v>
      </c>
      <c r="E84" s="131" t="s">
        <v>15</v>
      </c>
      <c r="F84" s="132"/>
      <c r="G84" s="19">
        <v>200</v>
      </c>
      <c r="H84" s="19">
        <v>200</v>
      </c>
      <c r="I84" s="20">
        <v>0</v>
      </c>
      <c r="J84" s="17">
        <f t="shared" si="5"/>
        <v>0</v>
      </c>
    </row>
    <row r="85" spans="1:10" ht="27" customHeight="1">
      <c r="A85" s="88" t="s">
        <v>0</v>
      </c>
      <c r="B85" s="115" t="s">
        <v>0</v>
      </c>
      <c r="C85" s="123"/>
      <c r="D85" s="21" t="s">
        <v>16</v>
      </c>
      <c r="E85" s="113" t="s">
        <v>17</v>
      </c>
      <c r="F85" s="114"/>
      <c r="G85" s="23">
        <v>50</v>
      </c>
      <c r="H85" s="23">
        <v>50</v>
      </c>
      <c r="I85" s="24">
        <v>0</v>
      </c>
      <c r="J85" s="25">
        <f t="shared" si="5"/>
        <v>0</v>
      </c>
    </row>
    <row r="86" spans="1:10" ht="12" customHeight="1">
      <c r="A86" s="88" t="s">
        <v>0</v>
      </c>
      <c r="B86" s="115" t="s">
        <v>0</v>
      </c>
      <c r="C86" s="123"/>
      <c r="D86" s="21" t="s">
        <v>18</v>
      </c>
      <c r="E86" s="113" t="s">
        <v>19</v>
      </c>
      <c r="F86" s="114"/>
      <c r="G86" s="23">
        <v>80000</v>
      </c>
      <c r="H86" s="23">
        <v>80000</v>
      </c>
      <c r="I86" s="24">
        <v>64346.36</v>
      </c>
      <c r="J86" s="25">
        <f t="shared" si="5"/>
        <v>0.8043295</v>
      </c>
    </row>
    <row r="87" spans="1:10" ht="12" customHeight="1">
      <c r="A87" s="88" t="s">
        <v>0</v>
      </c>
      <c r="B87" s="115" t="s">
        <v>0</v>
      </c>
      <c r="C87" s="123"/>
      <c r="D87" s="21" t="s">
        <v>26</v>
      </c>
      <c r="E87" s="113" t="s">
        <v>27</v>
      </c>
      <c r="F87" s="114"/>
      <c r="G87" s="23">
        <v>150000</v>
      </c>
      <c r="H87" s="23">
        <v>150000</v>
      </c>
      <c r="I87" s="24">
        <v>7081.5</v>
      </c>
      <c r="J87" s="25">
        <f t="shared" si="5"/>
        <v>0.04721</v>
      </c>
    </row>
    <row r="88" spans="1:10" ht="26.25" customHeight="1">
      <c r="A88" s="88" t="s">
        <v>0</v>
      </c>
      <c r="B88" s="139" t="s">
        <v>0</v>
      </c>
      <c r="C88" s="140"/>
      <c r="D88" s="26" t="s">
        <v>69</v>
      </c>
      <c r="E88" s="125" t="s">
        <v>70</v>
      </c>
      <c r="F88" s="126"/>
      <c r="G88" s="28">
        <v>10000</v>
      </c>
      <c r="H88" s="28">
        <v>10000</v>
      </c>
      <c r="I88" s="29">
        <v>0</v>
      </c>
      <c r="J88" s="30">
        <f t="shared" si="5"/>
        <v>0</v>
      </c>
    </row>
    <row r="89" spans="1:10" ht="12" customHeight="1">
      <c r="A89" s="88" t="s">
        <v>0</v>
      </c>
      <c r="B89" s="153" t="s">
        <v>91</v>
      </c>
      <c r="C89" s="153"/>
      <c r="D89" s="107" t="s">
        <v>0</v>
      </c>
      <c r="E89" s="142" t="s">
        <v>92</v>
      </c>
      <c r="F89" s="142"/>
      <c r="G89" s="31">
        <f>G90</f>
        <v>800</v>
      </c>
      <c r="H89" s="31">
        <f>H90</f>
        <v>800</v>
      </c>
      <c r="I89" s="51">
        <f>I90</f>
        <v>0</v>
      </c>
      <c r="J89" s="30">
        <f t="shared" si="5"/>
        <v>0</v>
      </c>
    </row>
    <row r="90" spans="1:10" ht="12" customHeight="1">
      <c r="A90" s="191" t="s">
        <v>0</v>
      </c>
      <c r="B90" s="147" t="s">
        <v>0</v>
      </c>
      <c r="C90" s="147"/>
      <c r="D90" s="103" t="s">
        <v>18</v>
      </c>
      <c r="E90" s="146" t="s">
        <v>19</v>
      </c>
      <c r="F90" s="146"/>
      <c r="G90" s="32">
        <v>800</v>
      </c>
      <c r="H90" s="33">
        <v>800</v>
      </c>
      <c r="I90" s="38">
        <v>0</v>
      </c>
      <c r="J90" s="35">
        <f t="shared" si="5"/>
        <v>0</v>
      </c>
    </row>
    <row r="91" spans="1:10" ht="12" customHeight="1">
      <c r="A91" s="192" t="s">
        <v>93</v>
      </c>
      <c r="B91" s="154" t="s">
        <v>0</v>
      </c>
      <c r="C91" s="154"/>
      <c r="D91" s="52" t="s">
        <v>0</v>
      </c>
      <c r="E91" s="155" t="s">
        <v>94</v>
      </c>
      <c r="F91" s="155"/>
      <c r="G91" s="53">
        <f>G92+G97+G107+G132+G142+G150+G167+G129</f>
        <v>9349750.1</v>
      </c>
      <c r="H91" s="53">
        <f>H92+H97+H107+H132+H142+H150+H167+H129</f>
        <v>9416920.62</v>
      </c>
      <c r="I91" s="53">
        <f>I92+I97+I107+I132+I142+I150+I167+I129</f>
        <v>4084524.96</v>
      </c>
      <c r="J91" s="55">
        <f>I91/H91</f>
        <v>0.4337431656082071</v>
      </c>
    </row>
    <row r="92" spans="1:10" ht="12" customHeight="1">
      <c r="A92" s="88" t="s">
        <v>0</v>
      </c>
      <c r="B92" s="148" t="s">
        <v>95</v>
      </c>
      <c r="C92" s="148"/>
      <c r="D92" s="105" t="s">
        <v>0</v>
      </c>
      <c r="E92" s="149" t="s">
        <v>96</v>
      </c>
      <c r="F92" s="149"/>
      <c r="G92" s="15">
        <f>SUM(G93:G96)</f>
        <v>50114</v>
      </c>
      <c r="H92" s="15">
        <f>SUM(H93:H96)</f>
        <v>50114</v>
      </c>
      <c r="I92" s="47">
        <f>SUM(I93:I96)</f>
        <v>31741</v>
      </c>
      <c r="J92" s="17">
        <f aca="true" t="shared" si="6" ref="J92:J160">I92/H92</f>
        <v>0.6333759029412939</v>
      </c>
    </row>
    <row r="93" spans="1:10" ht="12" customHeight="1">
      <c r="A93" s="88" t="s">
        <v>0</v>
      </c>
      <c r="B93" s="129" t="s">
        <v>0</v>
      </c>
      <c r="C93" s="130"/>
      <c r="D93" s="100" t="s">
        <v>10</v>
      </c>
      <c r="E93" s="131" t="s">
        <v>11</v>
      </c>
      <c r="F93" s="132"/>
      <c r="G93" s="18">
        <v>37900</v>
      </c>
      <c r="H93" s="18">
        <v>37900</v>
      </c>
      <c r="I93" s="20">
        <v>22708</v>
      </c>
      <c r="J93" s="17">
        <f t="shared" si="6"/>
        <v>0.599155672823219</v>
      </c>
    </row>
    <row r="94" spans="1:10" ht="12" customHeight="1">
      <c r="A94" s="88" t="s">
        <v>0</v>
      </c>
      <c r="B94" s="115" t="s">
        <v>0</v>
      </c>
      <c r="C94" s="123"/>
      <c r="D94" s="21" t="s">
        <v>12</v>
      </c>
      <c r="E94" s="113" t="s">
        <v>13</v>
      </c>
      <c r="F94" s="114"/>
      <c r="G94" s="22">
        <v>4600</v>
      </c>
      <c r="H94" s="22">
        <v>4600</v>
      </c>
      <c r="I94" s="24">
        <v>3771</v>
      </c>
      <c r="J94" s="25">
        <f t="shared" si="6"/>
        <v>0.8197826086956522</v>
      </c>
    </row>
    <row r="95" spans="1:10" ht="12" customHeight="1">
      <c r="A95" s="88" t="s">
        <v>0</v>
      </c>
      <c r="B95" s="115" t="s">
        <v>0</v>
      </c>
      <c r="C95" s="123"/>
      <c r="D95" s="21" t="s">
        <v>14</v>
      </c>
      <c r="E95" s="113" t="s">
        <v>15</v>
      </c>
      <c r="F95" s="114"/>
      <c r="G95" s="22">
        <v>6634</v>
      </c>
      <c r="H95" s="22">
        <v>6634</v>
      </c>
      <c r="I95" s="24">
        <v>4718</v>
      </c>
      <c r="J95" s="25">
        <f t="shared" si="6"/>
        <v>0.7111848055471812</v>
      </c>
    </row>
    <row r="96" spans="1:10" ht="30.75" customHeight="1">
      <c r="A96" s="88" t="s">
        <v>0</v>
      </c>
      <c r="B96" s="139" t="s">
        <v>0</v>
      </c>
      <c r="C96" s="140"/>
      <c r="D96" s="26" t="s">
        <v>16</v>
      </c>
      <c r="E96" s="125" t="s">
        <v>17</v>
      </c>
      <c r="F96" s="126"/>
      <c r="G96" s="27">
        <v>980</v>
      </c>
      <c r="H96" s="27">
        <v>980</v>
      </c>
      <c r="I96" s="29">
        <v>544</v>
      </c>
      <c r="J96" s="30">
        <f t="shared" si="6"/>
        <v>0.5551020408163265</v>
      </c>
    </row>
    <row r="97" spans="1:10" ht="12" customHeight="1">
      <c r="A97" s="88" t="s">
        <v>0</v>
      </c>
      <c r="B97" s="151" t="s">
        <v>97</v>
      </c>
      <c r="C97" s="151"/>
      <c r="D97" s="109" t="s">
        <v>0</v>
      </c>
      <c r="E97" s="152" t="s">
        <v>98</v>
      </c>
      <c r="F97" s="152"/>
      <c r="G97" s="48">
        <f>SUM(G98:G106)</f>
        <v>456539</v>
      </c>
      <c r="H97" s="48">
        <f>SUM(H98:H106)</f>
        <v>456539</v>
      </c>
      <c r="I97" s="49">
        <f>SUM(I98:I106)</f>
        <v>137243.14</v>
      </c>
      <c r="J97" s="25">
        <f t="shared" si="6"/>
        <v>0.3006164643108256</v>
      </c>
    </row>
    <row r="98" spans="1:10" ht="12" customHeight="1">
      <c r="A98" s="88" t="s">
        <v>0</v>
      </c>
      <c r="B98" s="129" t="s">
        <v>0</v>
      </c>
      <c r="C98" s="130"/>
      <c r="D98" s="100" t="s">
        <v>99</v>
      </c>
      <c r="E98" s="131" t="s">
        <v>100</v>
      </c>
      <c r="F98" s="132"/>
      <c r="G98" s="19">
        <v>375751</v>
      </c>
      <c r="H98" s="19">
        <v>375751</v>
      </c>
      <c r="I98" s="20">
        <v>124090.54</v>
      </c>
      <c r="J98" s="17">
        <f t="shared" si="6"/>
        <v>0.33024673254362596</v>
      </c>
    </row>
    <row r="99" spans="1:10" ht="12" customHeight="1">
      <c r="A99" s="88" t="s">
        <v>0</v>
      </c>
      <c r="B99" s="115" t="s">
        <v>0</v>
      </c>
      <c r="C99" s="123"/>
      <c r="D99" s="21" t="s">
        <v>20</v>
      </c>
      <c r="E99" s="113" t="s">
        <v>21</v>
      </c>
      <c r="F99" s="114"/>
      <c r="G99" s="23">
        <v>33690</v>
      </c>
      <c r="H99" s="23">
        <v>33690</v>
      </c>
      <c r="I99" s="24">
        <v>5208.3</v>
      </c>
      <c r="J99" s="25">
        <f t="shared" si="6"/>
        <v>0.15459483526268922</v>
      </c>
    </row>
    <row r="100" spans="1:10" ht="12" customHeight="1">
      <c r="A100" s="88" t="s">
        <v>0</v>
      </c>
      <c r="B100" s="115" t="s">
        <v>0</v>
      </c>
      <c r="C100" s="123"/>
      <c r="D100" s="21" t="s">
        <v>22</v>
      </c>
      <c r="E100" s="113" t="s">
        <v>23</v>
      </c>
      <c r="F100" s="114"/>
      <c r="G100" s="23">
        <v>2695</v>
      </c>
      <c r="H100" s="23">
        <v>2695</v>
      </c>
      <c r="I100" s="24">
        <v>464.94</v>
      </c>
      <c r="J100" s="25">
        <f t="shared" si="6"/>
        <v>0.17251948051948052</v>
      </c>
    </row>
    <row r="101" spans="1:10" ht="12" customHeight="1">
      <c r="A101" s="88" t="s">
        <v>0</v>
      </c>
      <c r="B101" s="115" t="s">
        <v>0</v>
      </c>
      <c r="C101" s="123"/>
      <c r="D101" s="21" t="s">
        <v>26</v>
      </c>
      <c r="E101" s="113" t="s">
        <v>27</v>
      </c>
      <c r="F101" s="114"/>
      <c r="G101" s="23">
        <v>36339</v>
      </c>
      <c r="H101" s="23">
        <v>36339</v>
      </c>
      <c r="I101" s="24">
        <v>6859.01</v>
      </c>
      <c r="J101" s="25">
        <f t="shared" si="6"/>
        <v>0.1887506535677922</v>
      </c>
    </row>
    <row r="102" spans="1:10" ht="27.75" customHeight="1">
      <c r="A102" s="88" t="s">
        <v>0</v>
      </c>
      <c r="B102" s="115" t="s">
        <v>0</v>
      </c>
      <c r="C102" s="123"/>
      <c r="D102" s="21" t="s">
        <v>101</v>
      </c>
      <c r="E102" s="113" t="s">
        <v>102</v>
      </c>
      <c r="F102" s="114"/>
      <c r="G102" s="23">
        <v>2220</v>
      </c>
      <c r="H102" s="23">
        <v>2220</v>
      </c>
      <c r="I102" s="24">
        <v>620.35</v>
      </c>
      <c r="J102" s="25">
        <f t="shared" si="6"/>
        <v>0.27943693693693694</v>
      </c>
    </row>
    <row r="103" spans="1:10" ht="12" customHeight="1">
      <c r="A103" s="88" t="s">
        <v>0</v>
      </c>
      <c r="B103" s="115" t="s">
        <v>0</v>
      </c>
      <c r="C103" s="123"/>
      <c r="D103" s="21" t="s">
        <v>103</v>
      </c>
      <c r="E103" s="113" t="s">
        <v>104</v>
      </c>
      <c r="F103" s="114"/>
      <c r="G103" s="23">
        <v>1272</v>
      </c>
      <c r="H103" s="23">
        <v>1272</v>
      </c>
      <c r="I103" s="24">
        <v>0</v>
      </c>
      <c r="J103" s="25">
        <f t="shared" si="6"/>
        <v>0</v>
      </c>
    </row>
    <row r="104" spans="1:10" ht="12" customHeight="1">
      <c r="A104" s="88" t="s">
        <v>0</v>
      </c>
      <c r="B104" s="115" t="s">
        <v>0</v>
      </c>
      <c r="C104" s="123"/>
      <c r="D104" s="21" t="s">
        <v>105</v>
      </c>
      <c r="E104" s="113" t="s">
        <v>106</v>
      </c>
      <c r="F104" s="114"/>
      <c r="G104" s="23">
        <v>2046</v>
      </c>
      <c r="H104" s="23">
        <v>2046</v>
      </c>
      <c r="I104" s="24">
        <v>0</v>
      </c>
      <c r="J104" s="25">
        <f t="shared" si="6"/>
        <v>0</v>
      </c>
    </row>
    <row r="105" spans="1:10" ht="12" customHeight="1">
      <c r="A105" s="88" t="s">
        <v>0</v>
      </c>
      <c r="B105" s="115" t="s">
        <v>0</v>
      </c>
      <c r="C105" s="123"/>
      <c r="D105" s="21" t="s">
        <v>40</v>
      </c>
      <c r="E105" s="113" t="s">
        <v>41</v>
      </c>
      <c r="F105" s="114"/>
      <c r="G105" s="23">
        <v>1272</v>
      </c>
      <c r="H105" s="23">
        <v>1272</v>
      </c>
      <c r="I105" s="24">
        <v>0</v>
      </c>
      <c r="J105" s="25">
        <f t="shared" si="6"/>
        <v>0</v>
      </c>
    </row>
    <row r="106" spans="1:10" ht="26.25" customHeight="1">
      <c r="A106" s="88" t="s">
        <v>0</v>
      </c>
      <c r="B106" s="139" t="s">
        <v>0</v>
      </c>
      <c r="C106" s="140"/>
      <c r="D106" s="26" t="s">
        <v>107</v>
      </c>
      <c r="E106" s="125" t="s">
        <v>108</v>
      </c>
      <c r="F106" s="126"/>
      <c r="G106" s="28">
        <v>1254</v>
      </c>
      <c r="H106" s="28">
        <v>1254</v>
      </c>
      <c r="I106" s="29">
        <v>0</v>
      </c>
      <c r="J106" s="30">
        <f t="shared" si="6"/>
        <v>0</v>
      </c>
    </row>
    <row r="107" spans="1:10" ht="12" customHeight="1">
      <c r="A107" s="88" t="s">
        <v>0</v>
      </c>
      <c r="B107" s="151" t="s">
        <v>109</v>
      </c>
      <c r="C107" s="151"/>
      <c r="D107" s="109" t="s">
        <v>0</v>
      </c>
      <c r="E107" s="152" t="s">
        <v>110</v>
      </c>
      <c r="F107" s="152"/>
      <c r="G107" s="48">
        <f>SUM(G108:G128)</f>
        <v>7081195</v>
      </c>
      <c r="H107" s="48">
        <f>SUM(H108:H128)</f>
        <v>7035993.52</v>
      </c>
      <c r="I107" s="48">
        <f>SUM(I108:I128)</f>
        <v>3140860.4499999997</v>
      </c>
      <c r="J107" s="25">
        <f t="shared" si="6"/>
        <v>0.44639899696780844</v>
      </c>
    </row>
    <row r="108" spans="1:10" ht="12" customHeight="1">
      <c r="A108" s="88" t="s">
        <v>0</v>
      </c>
      <c r="B108" s="129" t="s">
        <v>0</v>
      </c>
      <c r="C108" s="130"/>
      <c r="D108" s="100" t="s">
        <v>8</v>
      </c>
      <c r="E108" s="131" t="s">
        <v>9</v>
      </c>
      <c r="F108" s="132"/>
      <c r="G108" s="19">
        <v>10000</v>
      </c>
      <c r="H108" s="19">
        <v>10000</v>
      </c>
      <c r="I108" s="20">
        <v>3852</v>
      </c>
      <c r="J108" s="17">
        <f t="shared" si="6"/>
        <v>0.3852</v>
      </c>
    </row>
    <row r="109" spans="1:10" ht="12" customHeight="1">
      <c r="A109" s="88" t="s">
        <v>0</v>
      </c>
      <c r="B109" s="115" t="s">
        <v>0</v>
      </c>
      <c r="C109" s="123"/>
      <c r="D109" s="21" t="s">
        <v>10</v>
      </c>
      <c r="E109" s="113" t="s">
        <v>11</v>
      </c>
      <c r="F109" s="114"/>
      <c r="G109" s="23">
        <v>4250060</v>
      </c>
      <c r="H109" s="23">
        <v>4251060</v>
      </c>
      <c r="I109" s="24">
        <v>1796380.51</v>
      </c>
      <c r="J109" s="25">
        <f t="shared" si="6"/>
        <v>0.42257237253767294</v>
      </c>
    </row>
    <row r="110" spans="1:10" ht="12" customHeight="1">
      <c r="A110" s="88" t="s">
        <v>0</v>
      </c>
      <c r="B110" s="115" t="s">
        <v>0</v>
      </c>
      <c r="C110" s="123"/>
      <c r="D110" s="21" t="s">
        <v>12</v>
      </c>
      <c r="E110" s="113" t="s">
        <v>13</v>
      </c>
      <c r="F110" s="114"/>
      <c r="G110" s="22">
        <v>445370</v>
      </c>
      <c r="H110" s="22">
        <v>398849</v>
      </c>
      <c r="I110" s="24">
        <v>251200.17</v>
      </c>
      <c r="J110" s="25">
        <f t="shared" si="6"/>
        <v>0.6298127110761216</v>
      </c>
    </row>
    <row r="111" spans="1:10" ht="12" customHeight="1">
      <c r="A111" s="88" t="s">
        <v>0</v>
      </c>
      <c r="B111" s="115" t="s">
        <v>0</v>
      </c>
      <c r="C111" s="123"/>
      <c r="D111" s="21" t="s">
        <v>14</v>
      </c>
      <c r="E111" s="113" t="s">
        <v>15</v>
      </c>
      <c r="F111" s="114"/>
      <c r="G111" s="23">
        <v>751000</v>
      </c>
      <c r="H111" s="23">
        <v>751319.52</v>
      </c>
      <c r="I111" s="24">
        <v>381175.95</v>
      </c>
      <c r="J111" s="25">
        <f t="shared" si="6"/>
        <v>0.5073420027739995</v>
      </c>
    </row>
    <row r="112" spans="1:10" ht="27" customHeight="1">
      <c r="A112" s="88" t="s">
        <v>0</v>
      </c>
      <c r="B112" s="115" t="s">
        <v>0</v>
      </c>
      <c r="C112" s="123"/>
      <c r="D112" s="21" t="s">
        <v>16</v>
      </c>
      <c r="E112" s="113" t="s">
        <v>17</v>
      </c>
      <c r="F112" s="114"/>
      <c r="G112" s="23">
        <v>104200</v>
      </c>
      <c r="H112" s="23">
        <v>104200</v>
      </c>
      <c r="I112" s="24">
        <v>44764.42</v>
      </c>
      <c r="J112" s="25">
        <f t="shared" si="6"/>
        <v>0.42960095969289824</v>
      </c>
    </row>
    <row r="113" spans="1:10" ht="26.25" customHeight="1">
      <c r="A113" s="88" t="s">
        <v>0</v>
      </c>
      <c r="B113" s="115" t="s">
        <v>0</v>
      </c>
      <c r="C113" s="123"/>
      <c r="D113" s="21" t="s">
        <v>111</v>
      </c>
      <c r="E113" s="113" t="s">
        <v>112</v>
      </c>
      <c r="F113" s="114"/>
      <c r="G113" s="23">
        <v>50000</v>
      </c>
      <c r="H113" s="23">
        <v>50000</v>
      </c>
      <c r="I113" s="24">
        <v>1313</v>
      </c>
      <c r="J113" s="25">
        <f t="shared" si="6"/>
        <v>0.02626</v>
      </c>
    </row>
    <row r="114" spans="1:10" ht="12" customHeight="1">
      <c r="A114" s="88" t="s">
        <v>0</v>
      </c>
      <c r="B114" s="115" t="s">
        <v>0</v>
      </c>
      <c r="C114" s="123"/>
      <c r="D114" s="21" t="s">
        <v>18</v>
      </c>
      <c r="E114" s="113" t="s">
        <v>19</v>
      </c>
      <c r="F114" s="114"/>
      <c r="G114" s="22">
        <v>140000</v>
      </c>
      <c r="H114" s="22">
        <v>140000</v>
      </c>
      <c r="I114" s="24">
        <v>120915.61</v>
      </c>
      <c r="J114" s="25">
        <f t="shared" si="6"/>
        <v>0.8636829285714286</v>
      </c>
    </row>
    <row r="115" spans="1:10" ht="12" customHeight="1">
      <c r="A115" s="88" t="s">
        <v>0</v>
      </c>
      <c r="B115" s="115" t="s">
        <v>0</v>
      </c>
      <c r="C115" s="123"/>
      <c r="D115" s="21" t="s">
        <v>20</v>
      </c>
      <c r="E115" s="113" t="s">
        <v>21</v>
      </c>
      <c r="F115" s="114"/>
      <c r="G115" s="22">
        <v>357200</v>
      </c>
      <c r="H115" s="22">
        <v>357200</v>
      </c>
      <c r="I115" s="24">
        <v>145419.13</v>
      </c>
      <c r="J115" s="25">
        <f t="shared" si="6"/>
        <v>0.40710842665173574</v>
      </c>
    </row>
    <row r="116" spans="1:10" ht="12" customHeight="1">
      <c r="A116" s="88" t="s">
        <v>0</v>
      </c>
      <c r="B116" s="115" t="s">
        <v>0</v>
      </c>
      <c r="C116" s="123"/>
      <c r="D116" s="21" t="s">
        <v>67</v>
      </c>
      <c r="E116" s="113" t="s">
        <v>68</v>
      </c>
      <c r="F116" s="114"/>
      <c r="G116" s="23">
        <v>130431</v>
      </c>
      <c r="H116" s="23">
        <v>130431</v>
      </c>
      <c r="I116" s="24">
        <v>58387.24</v>
      </c>
      <c r="J116" s="25">
        <f t="shared" si="6"/>
        <v>0.44764848847283234</v>
      </c>
    </row>
    <row r="117" spans="1:10" ht="12" customHeight="1">
      <c r="A117" s="88" t="s">
        <v>0</v>
      </c>
      <c r="B117" s="115" t="s">
        <v>0</v>
      </c>
      <c r="C117" s="123"/>
      <c r="D117" s="21" t="s">
        <v>22</v>
      </c>
      <c r="E117" s="113" t="s">
        <v>23</v>
      </c>
      <c r="F117" s="114"/>
      <c r="G117" s="22">
        <v>49000</v>
      </c>
      <c r="H117" s="22">
        <v>49000</v>
      </c>
      <c r="I117" s="24">
        <v>8669.5</v>
      </c>
      <c r="J117" s="25">
        <f t="shared" si="6"/>
        <v>0.17692857142857144</v>
      </c>
    </row>
    <row r="118" spans="1:10" ht="12" customHeight="1">
      <c r="A118" s="88" t="s">
        <v>0</v>
      </c>
      <c r="B118" s="115" t="s">
        <v>0</v>
      </c>
      <c r="C118" s="123"/>
      <c r="D118" s="21" t="s">
        <v>24</v>
      </c>
      <c r="E118" s="113" t="s">
        <v>25</v>
      </c>
      <c r="F118" s="114"/>
      <c r="G118" s="22">
        <v>3343</v>
      </c>
      <c r="H118" s="22">
        <v>3343</v>
      </c>
      <c r="I118" s="24">
        <v>1433</v>
      </c>
      <c r="J118" s="25">
        <f t="shared" si="6"/>
        <v>0.428656895004487</v>
      </c>
    </row>
    <row r="119" spans="1:10" ht="12" customHeight="1">
      <c r="A119" s="88" t="s">
        <v>0</v>
      </c>
      <c r="B119" s="115" t="s">
        <v>0</v>
      </c>
      <c r="C119" s="123"/>
      <c r="D119" s="21" t="s">
        <v>26</v>
      </c>
      <c r="E119" s="113" t="s">
        <v>27</v>
      </c>
      <c r="F119" s="114"/>
      <c r="G119" s="23">
        <v>306300</v>
      </c>
      <c r="H119" s="23">
        <v>306300</v>
      </c>
      <c r="I119" s="24">
        <v>218426.71</v>
      </c>
      <c r="J119" s="25">
        <f t="shared" si="6"/>
        <v>0.7131136467515508</v>
      </c>
    </row>
    <row r="120" spans="1:10" ht="27.75" customHeight="1">
      <c r="A120" s="88" t="s">
        <v>0</v>
      </c>
      <c r="B120" s="115" t="s">
        <v>0</v>
      </c>
      <c r="C120" s="123"/>
      <c r="D120" s="21" t="s">
        <v>101</v>
      </c>
      <c r="E120" s="113" t="s">
        <v>102</v>
      </c>
      <c r="F120" s="114"/>
      <c r="G120" s="23">
        <v>59543</v>
      </c>
      <c r="H120" s="23">
        <v>59543</v>
      </c>
      <c r="I120" s="24">
        <v>27906.55</v>
      </c>
      <c r="J120" s="25">
        <f t="shared" si="6"/>
        <v>0.46867893791041765</v>
      </c>
    </row>
    <row r="121" spans="1:10" ht="12" customHeight="1">
      <c r="A121" s="88" t="s">
        <v>0</v>
      </c>
      <c r="B121" s="115" t="s">
        <v>0</v>
      </c>
      <c r="C121" s="123"/>
      <c r="D121" s="21" t="s">
        <v>103</v>
      </c>
      <c r="E121" s="113" t="s">
        <v>104</v>
      </c>
      <c r="F121" s="114"/>
      <c r="G121" s="23">
        <v>39824</v>
      </c>
      <c r="H121" s="23">
        <v>39824</v>
      </c>
      <c r="I121" s="24">
        <v>9171.46</v>
      </c>
      <c r="J121" s="25">
        <f t="shared" si="6"/>
        <v>0.23029981920449977</v>
      </c>
    </row>
    <row r="122" spans="1:10" ht="12" customHeight="1">
      <c r="A122" s="88" t="s">
        <v>0</v>
      </c>
      <c r="B122" s="115" t="s">
        <v>0</v>
      </c>
      <c r="C122" s="123"/>
      <c r="D122" s="21" t="s">
        <v>105</v>
      </c>
      <c r="E122" s="113" t="s">
        <v>106</v>
      </c>
      <c r="F122" s="114"/>
      <c r="G122" s="23">
        <v>3453</v>
      </c>
      <c r="H122" s="23">
        <v>3453</v>
      </c>
      <c r="I122" s="24">
        <v>0</v>
      </c>
      <c r="J122" s="25">
        <f t="shared" si="6"/>
        <v>0</v>
      </c>
    </row>
    <row r="123" spans="1:10" ht="12" customHeight="1">
      <c r="A123" s="88" t="s">
        <v>0</v>
      </c>
      <c r="B123" s="115" t="s">
        <v>0</v>
      </c>
      <c r="C123" s="123"/>
      <c r="D123" s="21" t="s">
        <v>40</v>
      </c>
      <c r="E123" s="113" t="s">
        <v>41</v>
      </c>
      <c r="F123" s="114"/>
      <c r="G123" s="23">
        <v>2046</v>
      </c>
      <c r="H123" s="23">
        <v>2046</v>
      </c>
      <c r="I123" s="24">
        <v>0</v>
      </c>
      <c r="J123" s="25">
        <f t="shared" si="6"/>
        <v>0</v>
      </c>
    </row>
    <row r="124" spans="1:10" ht="26.25" customHeight="1">
      <c r="A124" s="88" t="s">
        <v>0</v>
      </c>
      <c r="B124" s="115" t="s">
        <v>0</v>
      </c>
      <c r="C124" s="123"/>
      <c r="D124" s="21" t="s">
        <v>28</v>
      </c>
      <c r="E124" s="113" t="s">
        <v>29</v>
      </c>
      <c r="F124" s="114"/>
      <c r="G124" s="23">
        <v>93638</v>
      </c>
      <c r="H124" s="23">
        <v>93638</v>
      </c>
      <c r="I124" s="24">
        <v>60901.96</v>
      </c>
      <c r="J124" s="25">
        <f t="shared" si="6"/>
        <v>0.6503979153762361</v>
      </c>
    </row>
    <row r="125" spans="1:10" ht="27" customHeight="1">
      <c r="A125" s="88" t="s">
        <v>0</v>
      </c>
      <c r="B125" s="115" t="s">
        <v>0</v>
      </c>
      <c r="C125" s="123"/>
      <c r="D125" s="21" t="s">
        <v>81</v>
      </c>
      <c r="E125" s="113" t="s">
        <v>82</v>
      </c>
      <c r="F125" s="114"/>
      <c r="G125" s="23">
        <v>8491</v>
      </c>
      <c r="H125" s="23">
        <v>8491</v>
      </c>
      <c r="I125" s="24">
        <v>669.43</v>
      </c>
      <c r="J125" s="25">
        <f t="shared" si="6"/>
        <v>0.07883994818042633</v>
      </c>
    </row>
    <row r="126" spans="1:10" ht="29.25" customHeight="1">
      <c r="A126" s="88" t="s">
        <v>0</v>
      </c>
      <c r="B126" s="115" t="s">
        <v>0</v>
      </c>
      <c r="C126" s="123"/>
      <c r="D126" s="21" t="s">
        <v>107</v>
      </c>
      <c r="E126" s="113" t="s">
        <v>108</v>
      </c>
      <c r="F126" s="114"/>
      <c r="G126" s="23">
        <v>24136</v>
      </c>
      <c r="H126" s="23">
        <v>24136</v>
      </c>
      <c r="I126" s="24">
        <v>8009</v>
      </c>
      <c r="J126" s="25">
        <f t="shared" si="6"/>
        <v>0.33182797480941334</v>
      </c>
    </row>
    <row r="127" spans="1:11" ht="29.25" customHeight="1">
      <c r="A127" s="88"/>
      <c r="B127" s="88"/>
      <c r="C127" s="110"/>
      <c r="D127" s="88">
        <v>4710</v>
      </c>
      <c r="E127" s="113" t="s">
        <v>333</v>
      </c>
      <c r="F127" s="114"/>
      <c r="G127" s="40">
        <v>53160</v>
      </c>
      <c r="H127" s="40">
        <v>53160</v>
      </c>
      <c r="I127" s="67">
        <v>2264.81</v>
      </c>
      <c r="J127" s="25">
        <f t="shared" si="6"/>
        <v>0.04260364936042137</v>
      </c>
      <c r="K127" s="183"/>
    </row>
    <row r="128" spans="1:10" ht="12.75">
      <c r="A128" s="88"/>
      <c r="B128" s="88"/>
      <c r="C128" s="110"/>
      <c r="D128" s="88">
        <v>6050</v>
      </c>
      <c r="E128" s="113" t="s">
        <v>31</v>
      </c>
      <c r="F128" s="114"/>
      <c r="G128" s="40">
        <v>200000</v>
      </c>
      <c r="H128" s="40">
        <v>200000</v>
      </c>
      <c r="I128" s="67">
        <v>0</v>
      </c>
      <c r="J128" s="25">
        <f t="shared" si="6"/>
        <v>0</v>
      </c>
    </row>
    <row r="129" spans="1:10" ht="12.75">
      <c r="A129" s="21"/>
      <c r="B129" s="157">
        <v>75056</v>
      </c>
      <c r="C129" s="157"/>
      <c r="D129" s="92"/>
      <c r="E129" s="158" t="s">
        <v>342</v>
      </c>
      <c r="F129" s="158"/>
      <c r="G129" s="71">
        <f>SUM(G130:G131)</f>
        <v>0</v>
      </c>
      <c r="H129" s="71">
        <f>SUM(H130:H131)</f>
        <v>20851</v>
      </c>
      <c r="I129" s="71">
        <f>SUM(I130:I131)</f>
        <v>1074</v>
      </c>
      <c r="J129" s="35">
        <f>I129/H129</f>
        <v>0.05150832094383962</v>
      </c>
    </row>
    <row r="130" spans="1:10" ht="12.75" customHeight="1">
      <c r="A130" s="21"/>
      <c r="B130" s="110"/>
      <c r="C130" s="110"/>
      <c r="D130" s="100" t="s">
        <v>8</v>
      </c>
      <c r="E130" s="131" t="s">
        <v>9</v>
      </c>
      <c r="F130" s="132"/>
      <c r="G130" s="78">
        <v>0</v>
      </c>
      <c r="H130" s="39">
        <v>20286</v>
      </c>
      <c r="I130" s="20">
        <v>1074</v>
      </c>
      <c r="J130" s="25">
        <f>I130/H130</f>
        <v>0.052942916296953565</v>
      </c>
    </row>
    <row r="131" spans="1:10" ht="12.75">
      <c r="A131" s="21"/>
      <c r="B131" s="110"/>
      <c r="C131" s="110"/>
      <c r="D131" s="26">
        <v>4210</v>
      </c>
      <c r="E131" s="125" t="s">
        <v>21</v>
      </c>
      <c r="F131" s="126"/>
      <c r="G131" s="78">
        <v>0</v>
      </c>
      <c r="H131" s="41">
        <v>565</v>
      </c>
      <c r="I131" s="29">
        <v>0</v>
      </c>
      <c r="J131" s="25">
        <f>I131/H131</f>
        <v>0</v>
      </c>
    </row>
    <row r="132" spans="1:10" ht="26.25" customHeight="1">
      <c r="A132" s="21" t="s">
        <v>0</v>
      </c>
      <c r="B132" s="156" t="s">
        <v>113</v>
      </c>
      <c r="C132" s="124"/>
      <c r="D132" s="108" t="s">
        <v>0</v>
      </c>
      <c r="E132" s="128" t="s">
        <v>114</v>
      </c>
      <c r="F132" s="128"/>
      <c r="G132" s="62">
        <f>SUM(G133:G141)</f>
        <v>46128</v>
      </c>
      <c r="H132" s="62">
        <f>SUM(H133:H141)</f>
        <v>46128</v>
      </c>
      <c r="I132" s="64">
        <f>SUM(I133:I141)</f>
        <v>5113</v>
      </c>
      <c r="J132" s="35">
        <f t="shared" si="6"/>
        <v>0.1108437391605966</v>
      </c>
    </row>
    <row r="133" spans="1:10" ht="12" customHeight="1">
      <c r="A133" s="88" t="s">
        <v>0</v>
      </c>
      <c r="B133" s="129" t="s">
        <v>0</v>
      </c>
      <c r="C133" s="130"/>
      <c r="D133" s="100" t="s">
        <v>99</v>
      </c>
      <c r="E133" s="131" t="s">
        <v>100</v>
      </c>
      <c r="F133" s="132"/>
      <c r="G133" s="19">
        <v>471</v>
      </c>
      <c r="H133" s="19">
        <v>471</v>
      </c>
      <c r="I133" s="20">
        <v>0</v>
      </c>
      <c r="J133" s="17">
        <f t="shared" si="6"/>
        <v>0</v>
      </c>
    </row>
    <row r="134" spans="1:10" ht="12" customHeight="1">
      <c r="A134" s="88" t="s">
        <v>0</v>
      </c>
      <c r="B134" s="115" t="s">
        <v>0</v>
      </c>
      <c r="C134" s="123"/>
      <c r="D134" s="21" t="s">
        <v>14</v>
      </c>
      <c r="E134" s="113" t="s">
        <v>15</v>
      </c>
      <c r="F134" s="114"/>
      <c r="G134" s="23">
        <v>1864</v>
      </c>
      <c r="H134" s="23">
        <v>1864</v>
      </c>
      <c r="I134" s="24">
        <v>0</v>
      </c>
      <c r="J134" s="25">
        <f t="shared" si="6"/>
        <v>0</v>
      </c>
    </row>
    <row r="135" spans="1:10" ht="28.5" customHeight="1">
      <c r="A135" s="88" t="s">
        <v>0</v>
      </c>
      <c r="B135" s="115" t="s">
        <v>0</v>
      </c>
      <c r="C135" s="123"/>
      <c r="D135" s="21" t="s">
        <v>16</v>
      </c>
      <c r="E135" s="113" t="s">
        <v>17</v>
      </c>
      <c r="F135" s="114"/>
      <c r="G135" s="23">
        <v>261</v>
      </c>
      <c r="H135" s="23">
        <v>261</v>
      </c>
      <c r="I135" s="24">
        <v>0</v>
      </c>
      <c r="J135" s="25">
        <f t="shared" si="6"/>
        <v>0</v>
      </c>
    </row>
    <row r="136" spans="1:10" ht="12" customHeight="1">
      <c r="A136" s="88" t="s">
        <v>0</v>
      </c>
      <c r="B136" s="115" t="s">
        <v>0</v>
      </c>
      <c r="C136" s="123"/>
      <c r="D136" s="21" t="s">
        <v>18</v>
      </c>
      <c r="E136" s="113" t="s">
        <v>19</v>
      </c>
      <c r="F136" s="114"/>
      <c r="G136" s="23">
        <v>9937</v>
      </c>
      <c r="H136" s="23">
        <v>9937</v>
      </c>
      <c r="I136" s="24">
        <v>1503</v>
      </c>
      <c r="J136" s="25">
        <f t="shared" si="6"/>
        <v>0.15125289322733218</v>
      </c>
    </row>
    <row r="137" spans="1:10" ht="12" customHeight="1">
      <c r="A137" s="88" t="s">
        <v>0</v>
      </c>
      <c r="B137" s="115" t="s">
        <v>0</v>
      </c>
      <c r="C137" s="123"/>
      <c r="D137" s="21" t="s">
        <v>20</v>
      </c>
      <c r="E137" s="113" t="s">
        <v>21</v>
      </c>
      <c r="F137" s="114"/>
      <c r="G137" s="23">
        <v>9861</v>
      </c>
      <c r="H137" s="23">
        <v>9861</v>
      </c>
      <c r="I137" s="24">
        <v>0</v>
      </c>
      <c r="J137" s="25">
        <f t="shared" si="6"/>
        <v>0</v>
      </c>
    </row>
    <row r="138" spans="1:10" ht="12" customHeight="1">
      <c r="A138" s="88" t="s">
        <v>0</v>
      </c>
      <c r="B138" s="115" t="s">
        <v>0</v>
      </c>
      <c r="C138" s="123"/>
      <c r="D138" s="21" t="s">
        <v>26</v>
      </c>
      <c r="E138" s="113" t="s">
        <v>27</v>
      </c>
      <c r="F138" s="114"/>
      <c r="G138" s="23">
        <v>19277</v>
      </c>
      <c r="H138" s="23">
        <v>19277</v>
      </c>
      <c r="I138" s="24">
        <v>3610</v>
      </c>
      <c r="J138" s="25">
        <f t="shared" si="6"/>
        <v>0.1872698033926441</v>
      </c>
    </row>
    <row r="139" spans="1:10" ht="12" customHeight="1">
      <c r="A139" s="88" t="s">
        <v>0</v>
      </c>
      <c r="B139" s="115" t="s">
        <v>0</v>
      </c>
      <c r="C139" s="123"/>
      <c r="D139" s="21" t="s">
        <v>115</v>
      </c>
      <c r="E139" s="113" t="s">
        <v>116</v>
      </c>
      <c r="F139" s="114"/>
      <c r="G139" s="23">
        <v>968</v>
      </c>
      <c r="H139" s="23">
        <v>968</v>
      </c>
      <c r="I139" s="24">
        <v>0</v>
      </c>
      <c r="J139" s="25">
        <f t="shared" si="6"/>
        <v>0</v>
      </c>
    </row>
    <row r="140" spans="1:10" ht="12" customHeight="1">
      <c r="A140" s="88" t="s">
        <v>0</v>
      </c>
      <c r="B140" s="115" t="s">
        <v>0</v>
      </c>
      <c r="C140" s="123"/>
      <c r="D140" s="21" t="s">
        <v>105</v>
      </c>
      <c r="E140" s="113" t="s">
        <v>106</v>
      </c>
      <c r="F140" s="114"/>
      <c r="G140" s="22">
        <v>2855</v>
      </c>
      <c r="H140" s="22">
        <v>2855</v>
      </c>
      <c r="I140" s="24">
        <v>0</v>
      </c>
      <c r="J140" s="25">
        <f t="shared" si="6"/>
        <v>0</v>
      </c>
    </row>
    <row r="141" spans="1:10" ht="12" customHeight="1">
      <c r="A141" s="88" t="s">
        <v>0</v>
      </c>
      <c r="B141" s="139" t="s">
        <v>0</v>
      </c>
      <c r="C141" s="140"/>
      <c r="D141" s="26" t="s">
        <v>40</v>
      </c>
      <c r="E141" s="125" t="s">
        <v>41</v>
      </c>
      <c r="F141" s="126"/>
      <c r="G141" s="27">
        <v>634</v>
      </c>
      <c r="H141" s="27">
        <v>634</v>
      </c>
      <c r="I141" s="29">
        <v>0</v>
      </c>
      <c r="J141" s="30">
        <f t="shared" si="6"/>
        <v>0</v>
      </c>
    </row>
    <row r="142" spans="1:10" ht="12" customHeight="1">
      <c r="A142" s="88" t="s">
        <v>0</v>
      </c>
      <c r="B142" s="151" t="s">
        <v>117</v>
      </c>
      <c r="C142" s="151"/>
      <c r="D142" s="109" t="s">
        <v>0</v>
      </c>
      <c r="E142" s="152" t="s">
        <v>118</v>
      </c>
      <c r="F142" s="152"/>
      <c r="G142" s="48">
        <f>SUM(G143:G149)</f>
        <v>193909.1</v>
      </c>
      <c r="H142" s="48">
        <f>SUM(H143:H149)</f>
        <v>193909.1</v>
      </c>
      <c r="I142" s="49">
        <f>SUM(I143:I149)</f>
        <v>101308.5</v>
      </c>
      <c r="J142" s="25">
        <f t="shared" si="6"/>
        <v>0.5224535620040524</v>
      </c>
    </row>
    <row r="143" spans="1:10" ht="12" customHeight="1">
      <c r="A143" s="88" t="s">
        <v>0</v>
      </c>
      <c r="B143" s="129" t="s">
        <v>0</v>
      </c>
      <c r="C143" s="130"/>
      <c r="D143" s="100" t="s">
        <v>14</v>
      </c>
      <c r="E143" s="131" t="s">
        <v>15</v>
      </c>
      <c r="F143" s="132"/>
      <c r="G143" s="19">
        <v>1205</v>
      </c>
      <c r="H143" s="19">
        <v>1205</v>
      </c>
      <c r="I143" s="20">
        <v>997.79</v>
      </c>
      <c r="J143" s="17">
        <f t="shared" si="6"/>
        <v>0.8280414937759336</v>
      </c>
    </row>
    <row r="144" spans="1:10" ht="27" customHeight="1">
      <c r="A144" s="88" t="s">
        <v>0</v>
      </c>
      <c r="B144" s="115" t="s">
        <v>0</v>
      </c>
      <c r="C144" s="123"/>
      <c r="D144" s="21" t="s">
        <v>16</v>
      </c>
      <c r="E144" s="113" t="s">
        <v>17</v>
      </c>
      <c r="F144" s="114"/>
      <c r="G144" s="23">
        <v>248</v>
      </c>
      <c r="H144" s="23">
        <v>248</v>
      </c>
      <c r="I144" s="24">
        <v>138.43</v>
      </c>
      <c r="J144" s="25">
        <f t="shared" si="6"/>
        <v>0.5581854838709678</v>
      </c>
    </row>
    <row r="145" spans="1:10" ht="12" customHeight="1">
      <c r="A145" s="88" t="s">
        <v>0</v>
      </c>
      <c r="B145" s="115" t="s">
        <v>0</v>
      </c>
      <c r="C145" s="123"/>
      <c r="D145" s="21" t="s">
        <v>18</v>
      </c>
      <c r="E145" s="113" t="s">
        <v>19</v>
      </c>
      <c r="F145" s="114"/>
      <c r="G145" s="23">
        <v>14648</v>
      </c>
      <c r="H145" s="23">
        <v>14648</v>
      </c>
      <c r="I145" s="24">
        <v>2300.67</v>
      </c>
      <c r="J145" s="25">
        <f t="shared" si="6"/>
        <v>0.15706376297105407</v>
      </c>
    </row>
    <row r="146" spans="1:10" ht="12" customHeight="1">
      <c r="A146" s="88" t="s">
        <v>0</v>
      </c>
      <c r="B146" s="115" t="s">
        <v>0</v>
      </c>
      <c r="C146" s="123"/>
      <c r="D146" s="21" t="s">
        <v>20</v>
      </c>
      <c r="E146" s="113" t="s">
        <v>21</v>
      </c>
      <c r="F146" s="114"/>
      <c r="G146" s="22">
        <v>107229.1</v>
      </c>
      <c r="H146" s="22">
        <v>107229.1</v>
      </c>
      <c r="I146" s="24">
        <v>53069.34</v>
      </c>
      <c r="J146" s="25">
        <f t="shared" si="6"/>
        <v>0.4949154660441988</v>
      </c>
    </row>
    <row r="147" spans="1:10" ht="12" customHeight="1">
      <c r="A147" s="88" t="s">
        <v>0</v>
      </c>
      <c r="B147" s="115" t="s">
        <v>0</v>
      </c>
      <c r="C147" s="123"/>
      <c r="D147" s="21" t="s">
        <v>26</v>
      </c>
      <c r="E147" s="113" t="s">
        <v>27</v>
      </c>
      <c r="F147" s="114"/>
      <c r="G147" s="23">
        <v>62190</v>
      </c>
      <c r="H147" s="23">
        <v>62190</v>
      </c>
      <c r="I147" s="24">
        <v>44802.27</v>
      </c>
      <c r="J147" s="25">
        <f t="shared" si="6"/>
        <v>0.7204095513748191</v>
      </c>
    </row>
    <row r="148" spans="1:10" ht="12" customHeight="1">
      <c r="A148" s="88" t="s">
        <v>0</v>
      </c>
      <c r="B148" s="115" t="s">
        <v>0</v>
      </c>
      <c r="C148" s="123"/>
      <c r="D148" s="21" t="s">
        <v>103</v>
      </c>
      <c r="E148" s="113" t="s">
        <v>104</v>
      </c>
      <c r="F148" s="114"/>
      <c r="G148" s="23">
        <v>245</v>
      </c>
      <c r="H148" s="23">
        <v>245</v>
      </c>
      <c r="I148" s="24">
        <v>0</v>
      </c>
      <c r="J148" s="25">
        <f t="shared" si="6"/>
        <v>0</v>
      </c>
    </row>
    <row r="149" spans="1:10" ht="12" customHeight="1">
      <c r="A149" s="88" t="s">
        <v>0</v>
      </c>
      <c r="B149" s="139" t="s">
        <v>0</v>
      </c>
      <c r="C149" s="140"/>
      <c r="D149" s="26" t="s">
        <v>40</v>
      </c>
      <c r="E149" s="125" t="s">
        <v>41</v>
      </c>
      <c r="F149" s="126"/>
      <c r="G149" s="27">
        <v>8144</v>
      </c>
      <c r="H149" s="27">
        <v>8144</v>
      </c>
      <c r="I149" s="29">
        <v>0</v>
      </c>
      <c r="J149" s="30">
        <f t="shared" si="6"/>
        <v>0</v>
      </c>
    </row>
    <row r="150" spans="1:10" ht="27" customHeight="1">
      <c r="A150" s="88" t="s">
        <v>0</v>
      </c>
      <c r="B150" s="151" t="s">
        <v>119</v>
      </c>
      <c r="C150" s="151"/>
      <c r="D150" s="109" t="s">
        <v>0</v>
      </c>
      <c r="E150" s="152" t="s">
        <v>120</v>
      </c>
      <c r="F150" s="152"/>
      <c r="G150" s="48">
        <f>SUM(G151:G166)</f>
        <v>985000</v>
      </c>
      <c r="H150" s="48">
        <f>SUM(H151:H166)</f>
        <v>985000</v>
      </c>
      <c r="I150" s="49">
        <f>SUM(I151:I166)</f>
        <v>437471.63000000006</v>
      </c>
      <c r="J150" s="25">
        <f t="shared" si="6"/>
        <v>0.44413363451776655</v>
      </c>
    </row>
    <row r="151" spans="1:10" ht="12" customHeight="1">
      <c r="A151" s="88" t="s">
        <v>0</v>
      </c>
      <c r="B151" s="129" t="s">
        <v>0</v>
      </c>
      <c r="C151" s="130"/>
      <c r="D151" s="100" t="s">
        <v>8</v>
      </c>
      <c r="E151" s="131" t="s">
        <v>9</v>
      </c>
      <c r="F151" s="132"/>
      <c r="G151" s="19">
        <v>1000</v>
      </c>
      <c r="H151" s="19">
        <v>1000</v>
      </c>
      <c r="I151" s="20">
        <v>53.4</v>
      </c>
      <c r="J151" s="17">
        <f t="shared" si="6"/>
        <v>0.053399999999999996</v>
      </c>
    </row>
    <row r="152" spans="1:10" ht="12" customHeight="1">
      <c r="A152" s="88" t="s">
        <v>0</v>
      </c>
      <c r="B152" s="115" t="s">
        <v>0</v>
      </c>
      <c r="C152" s="123"/>
      <c r="D152" s="21" t="s">
        <v>10</v>
      </c>
      <c r="E152" s="113" t="s">
        <v>11</v>
      </c>
      <c r="F152" s="114"/>
      <c r="G152" s="23">
        <v>635000</v>
      </c>
      <c r="H152" s="23">
        <v>635000</v>
      </c>
      <c r="I152" s="24">
        <v>295758.09</v>
      </c>
      <c r="J152" s="25">
        <f t="shared" si="6"/>
        <v>0.46576077165354335</v>
      </c>
    </row>
    <row r="153" spans="1:10" ht="12" customHeight="1">
      <c r="A153" s="88" t="s">
        <v>0</v>
      </c>
      <c r="B153" s="115" t="s">
        <v>0</v>
      </c>
      <c r="C153" s="123"/>
      <c r="D153" s="21" t="s">
        <v>12</v>
      </c>
      <c r="E153" s="113" t="s">
        <v>13</v>
      </c>
      <c r="F153" s="114"/>
      <c r="G153" s="22">
        <v>50000</v>
      </c>
      <c r="H153" s="22">
        <v>50000</v>
      </c>
      <c r="I153" s="24">
        <v>49053.9</v>
      </c>
      <c r="J153" s="25">
        <f t="shared" si="6"/>
        <v>0.981078</v>
      </c>
    </row>
    <row r="154" spans="1:10" ht="12" customHeight="1">
      <c r="A154" s="88" t="s">
        <v>0</v>
      </c>
      <c r="B154" s="115" t="s">
        <v>0</v>
      </c>
      <c r="C154" s="123"/>
      <c r="D154" s="21" t="s">
        <v>14</v>
      </c>
      <c r="E154" s="113" t="s">
        <v>15</v>
      </c>
      <c r="F154" s="114"/>
      <c r="G154" s="23">
        <v>155000</v>
      </c>
      <c r="H154" s="23">
        <v>155000</v>
      </c>
      <c r="I154" s="24">
        <v>51083.43</v>
      </c>
      <c r="J154" s="25">
        <f t="shared" si="6"/>
        <v>0.32957051612903226</v>
      </c>
    </row>
    <row r="155" spans="1:10" ht="27" customHeight="1">
      <c r="A155" s="88" t="s">
        <v>0</v>
      </c>
      <c r="B155" s="115" t="s">
        <v>0</v>
      </c>
      <c r="C155" s="123"/>
      <c r="D155" s="21" t="s">
        <v>16</v>
      </c>
      <c r="E155" s="113" t="s">
        <v>17</v>
      </c>
      <c r="F155" s="114"/>
      <c r="G155" s="23">
        <v>17000</v>
      </c>
      <c r="H155" s="23">
        <v>17000</v>
      </c>
      <c r="I155" s="24">
        <v>2633.2</v>
      </c>
      <c r="J155" s="25">
        <f t="shared" si="6"/>
        <v>0.15489411764705882</v>
      </c>
    </row>
    <row r="156" spans="1:10" ht="12" customHeight="1" hidden="1">
      <c r="A156" s="88" t="s">
        <v>0</v>
      </c>
      <c r="B156" s="115" t="s">
        <v>0</v>
      </c>
      <c r="C156" s="123"/>
      <c r="D156" s="21" t="s">
        <v>18</v>
      </c>
      <c r="E156" s="113" t="s">
        <v>19</v>
      </c>
      <c r="F156" s="114"/>
      <c r="G156" s="22">
        <v>0</v>
      </c>
      <c r="H156" s="22">
        <v>0</v>
      </c>
      <c r="I156" s="24">
        <v>0</v>
      </c>
      <c r="J156" s="25" t="e">
        <f t="shared" si="6"/>
        <v>#DIV/0!</v>
      </c>
    </row>
    <row r="157" spans="1:10" ht="12" customHeight="1">
      <c r="A157" s="88" t="s">
        <v>0</v>
      </c>
      <c r="B157" s="115" t="s">
        <v>0</v>
      </c>
      <c r="C157" s="123"/>
      <c r="D157" s="21" t="s">
        <v>20</v>
      </c>
      <c r="E157" s="113" t="s">
        <v>21</v>
      </c>
      <c r="F157" s="114"/>
      <c r="G157" s="23">
        <v>30000</v>
      </c>
      <c r="H157" s="23">
        <v>30000</v>
      </c>
      <c r="I157" s="24">
        <v>10212.31</v>
      </c>
      <c r="J157" s="25">
        <f t="shared" si="6"/>
        <v>0.3404103333333333</v>
      </c>
    </row>
    <row r="158" spans="1:10" ht="12" customHeight="1">
      <c r="A158" s="88" t="s">
        <v>0</v>
      </c>
      <c r="B158" s="115" t="s">
        <v>0</v>
      </c>
      <c r="C158" s="123"/>
      <c r="D158" s="21" t="s">
        <v>67</v>
      </c>
      <c r="E158" s="113" t="s">
        <v>68</v>
      </c>
      <c r="F158" s="114"/>
      <c r="G158" s="23">
        <v>12000</v>
      </c>
      <c r="H158" s="23">
        <v>12000</v>
      </c>
      <c r="I158" s="24">
        <v>5447.02</v>
      </c>
      <c r="J158" s="25">
        <f t="shared" si="6"/>
        <v>0.45391833333333337</v>
      </c>
    </row>
    <row r="159" spans="1:10" ht="12" customHeight="1">
      <c r="A159" s="88" t="s">
        <v>0</v>
      </c>
      <c r="B159" s="115" t="s">
        <v>0</v>
      </c>
      <c r="C159" s="123"/>
      <c r="D159" s="21" t="s">
        <v>22</v>
      </c>
      <c r="E159" s="113" t="s">
        <v>23</v>
      </c>
      <c r="F159" s="114"/>
      <c r="G159" s="23">
        <v>1000</v>
      </c>
      <c r="H159" s="23">
        <v>1000</v>
      </c>
      <c r="I159" s="24">
        <v>477.24</v>
      </c>
      <c r="J159" s="25">
        <f t="shared" si="6"/>
        <v>0.47724</v>
      </c>
    </row>
    <row r="160" spans="1:10" ht="12" customHeight="1">
      <c r="A160" s="88" t="s">
        <v>0</v>
      </c>
      <c r="B160" s="115" t="s">
        <v>0</v>
      </c>
      <c r="C160" s="123"/>
      <c r="D160" s="21" t="s">
        <v>24</v>
      </c>
      <c r="E160" s="113" t="s">
        <v>25</v>
      </c>
      <c r="F160" s="114"/>
      <c r="G160" s="22">
        <v>1000</v>
      </c>
      <c r="H160" s="22">
        <v>1000</v>
      </c>
      <c r="I160" s="24">
        <v>80</v>
      </c>
      <c r="J160" s="25">
        <f t="shared" si="6"/>
        <v>0.08</v>
      </c>
    </row>
    <row r="161" spans="1:10" ht="12" customHeight="1">
      <c r="A161" s="88" t="s">
        <v>0</v>
      </c>
      <c r="B161" s="115" t="s">
        <v>0</v>
      </c>
      <c r="C161" s="123"/>
      <c r="D161" s="21" t="s">
        <v>26</v>
      </c>
      <c r="E161" s="113" t="s">
        <v>27</v>
      </c>
      <c r="F161" s="114"/>
      <c r="G161" s="23">
        <v>40000</v>
      </c>
      <c r="H161" s="23">
        <v>40000</v>
      </c>
      <c r="I161" s="24">
        <v>9255.51</v>
      </c>
      <c r="J161" s="25">
        <f aca="true" t="shared" si="7" ref="J161:J175">I161/H161</f>
        <v>0.23138775</v>
      </c>
    </row>
    <row r="162" spans="1:10" ht="27" customHeight="1">
      <c r="A162" s="88" t="s">
        <v>0</v>
      </c>
      <c r="B162" s="115" t="s">
        <v>0</v>
      </c>
      <c r="C162" s="123"/>
      <c r="D162" s="21" t="s">
        <v>101</v>
      </c>
      <c r="E162" s="113" t="s">
        <v>102</v>
      </c>
      <c r="F162" s="114"/>
      <c r="G162" s="23">
        <v>5000</v>
      </c>
      <c r="H162" s="23">
        <v>5000</v>
      </c>
      <c r="I162" s="24">
        <v>1260.3</v>
      </c>
      <c r="J162" s="25">
        <f t="shared" si="7"/>
        <v>0.25206</v>
      </c>
    </row>
    <row r="163" spans="1:10" ht="12" customHeight="1">
      <c r="A163" s="88" t="s">
        <v>0</v>
      </c>
      <c r="B163" s="115" t="s">
        <v>0</v>
      </c>
      <c r="C163" s="123"/>
      <c r="D163" s="21" t="s">
        <v>103</v>
      </c>
      <c r="E163" s="113" t="s">
        <v>104</v>
      </c>
      <c r="F163" s="114"/>
      <c r="G163" s="23">
        <v>5000</v>
      </c>
      <c r="H163" s="23">
        <v>5000</v>
      </c>
      <c r="I163" s="24">
        <v>1757.23</v>
      </c>
      <c r="J163" s="25">
        <f t="shared" si="7"/>
        <v>0.351446</v>
      </c>
    </row>
    <row r="164" spans="1:10" ht="27.75" customHeight="1">
      <c r="A164" s="88" t="s">
        <v>0</v>
      </c>
      <c r="B164" s="115" t="s">
        <v>0</v>
      </c>
      <c r="C164" s="123"/>
      <c r="D164" s="21" t="s">
        <v>28</v>
      </c>
      <c r="E164" s="113" t="s">
        <v>29</v>
      </c>
      <c r="F164" s="114"/>
      <c r="G164" s="23">
        <v>13000</v>
      </c>
      <c r="H164" s="23">
        <v>13000</v>
      </c>
      <c r="I164" s="24">
        <v>9750</v>
      </c>
      <c r="J164" s="25">
        <f t="shared" si="7"/>
        <v>0.75</v>
      </c>
    </row>
    <row r="165" spans="1:11" ht="27.75" customHeight="1">
      <c r="A165" s="88"/>
      <c r="B165" s="88"/>
      <c r="C165" s="110"/>
      <c r="D165" s="88" t="s">
        <v>107</v>
      </c>
      <c r="E165" s="90" t="s">
        <v>108</v>
      </c>
      <c r="F165" s="96"/>
      <c r="G165" s="40">
        <v>10000</v>
      </c>
      <c r="H165" s="40">
        <v>10000</v>
      </c>
      <c r="I165" s="67">
        <v>650</v>
      </c>
      <c r="J165" s="25">
        <f>I165/H165</f>
        <v>0.065</v>
      </c>
      <c r="K165" s="183"/>
    </row>
    <row r="166" spans="1:10" ht="25.5" customHeight="1">
      <c r="A166" s="88" t="s">
        <v>0</v>
      </c>
      <c r="B166" s="94" t="s">
        <v>0</v>
      </c>
      <c r="C166" s="95"/>
      <c r="D166" s="26">
        <v>4710</v>
      </c>
      <c r="E166" s="125" t="s">
        <v>334</v>
      </c>
      <c r="F166" s="126"/>
      <c r="G166" s="28">
        <v>10000</v>
      </c>
      <c r="H166" s="28">
        <v>10000</v>
      </c>
      <c r="I166" s="29">
        <v>0</v>
      </c>
      <c r="J166" s="30">
        <f t="shared" si="7"/>
        <v>0</v>
      </c>
    </row>
    <row r="167" spans="1:10" ht="12" customHeight="1">
      <c r="A167" s="88" t="s">
        <v>0</v>
      </c>
      <c r="B167" s="151" t="s">
        <v>121</v>
      </c>
      <c r="C167" s="151"/>
      <c r="D167" s="109" t="s">
        <v>0</v>
      </c>
      <c r="E167" s="128" t="s">
        <v>39</v>
      </c>
      <c r="F167" s="128"/>
      <c r="G167" s="48">
        <f>SUM(G168:G175)</f>
        <v>536865</v>
      </c>
      <c r="H167" s="48">
        <f>SUM(H168:H175)</f>
        <v>628386</v>
      </c>
      <c r="I167" s="49">
        <f>SUM(I168:I175)</f>
        <v>229713.24</v>
      </c>
      <c r="J167" s="25">
        <f t="shared" si="7"/>
        <v>0.36556072223124003</v>
      </c>
    </row>
    <row r="168" spans="1:10" ht="54.75" customHeight="1">
      <c r="A168" s="88" t="s">
        <v>0</v>
      </c>
      <c r="B168" s="129" t="s">
        <v>0</v>
      </c>
      <c r="C168" s="130"/>
      <c r="D168" s="100" t="s">
        <v>122</v>
      </c>
      <c r="E168" s="131" t="s">
        <v>123</v>
      </c>
      <c r="F168" s="132"/>
      <c r="G168" s="19">
        <v>38997</v>
      </c>
      <c r="H168" s="19">
        <v>38997</v>
      </c>
      <c r="I168" s="20">
        <v>19137.31</v>
      </c>
      <c r="J168" s="17">
        <f t="shared" si="7"/>
        <v>0.49073800548760166</v>
      </c>
    </row>
    <row r="169" spans="1:10" ht="12" customHeight="1">
      <c r="A169" s="88" t="s">
        <v>0</v>
      </c>
      <c r="B169" s="115" t="s">
        <v>0</v>
      </c>
      <c r="C169" s="123"/>
      <c r="D169" s="21" t="s">
        <v>99</v>
      </c>
      <c r="E169" s="113" t="s">
        <v>100</v>
      </c>
      <c r="F169" s="114"/>
      <c r="G169" s="23">
        <v>131137</v>
      </c>
      <c r="H169" s="23">
        <v>131137</v>
      </c>
      <c r="I169" s="24">
        <v>63150</v>
      </c>
      <c r="J169" s="25">
        <f t="shared" si="7"/>
        <v>0.4815574551804601</v>
      </c>
    </row>
    <row r="170" spans="1:10" ht="12" customHeight="1">
      <c r="A170" s="88"/>
      <c r="B170" s="88"/>
      <c r="C170" s="89"/>
      <c r="D170" s="21">
        <v>4110</v>
      </c>
      <c r="E170" s="113" t="s">
        <v>15</v>
      </c>
      <c r="F170" s="114"/>
      <c r="G170" s="23">
        <v>0</v>
      </c>
      <c r="H170" s="23">
        <v>953</v>
      </c>
      <c r="I170" s="24">
        <v>0</v>
      </c>
      <c r="J170" s="25">
        <f t="shared" si="7"/>
        <v>0</v>
      </c>
    </row>
    <row r="171" spans="1:10" ht="12" customHeight="1">
      <c r="A171" s="88" t="s">
        <v>0</v>
      </c>
      <c r="B171" s="115" t="s">
        <v>0</v>
      </c>
      <c r="C171" s="123"/>
      <c r="D171" s="21" t="s">
        <v>18</v>
      </c>
      <c r="E171" s="113" t="s">
        <v>19</v>
      </c>
      <c r="F171" s="114"/>
      <c r="G171" s="23">
        <v>82036</v>
      </c>
      <c r="H171" s="23">
        <v>127604</v>
      </c>
      <c r="I171" s="24">
        <v>83474</v>
      </c>
      <c r="J171" s="25">
        <f t="shared" si="7"/>
        <v>0.6541644462556033</v>
      </c>
    </row>
    <row r="172" spans="1:10" ht="12" customHeight="1">
      <c r="A172" s="88" t="s">
        <v>0</v>
      </c>
      <c r="B172" s="115" t="s">
        <v>0</v>
      </c>
      <c r="C172" s="123"/>
      <c r="D172" s="21" t="s">
        <v>20</v>
      </c>
      <c r="E172" s="113" t="s">
        <v>21</v>
      </c>
      <c r="F172" s="114"/>
      <c r="G172" s="23">
        <v>19953</v>
      </c>
      <c r="H172" s="23">
        <v>19953</v>
      </c>
      <c r="I172" s="24">
        <v>219.63</v>
      </c>
      <c r="J172" s="25">
        <f t="shared" si="7"/>
        <v>0.011007367313185986</v>
      </c>
    </row>
    <row r="173" spans="1:10" ht="12" customHeight="1">
      <c r="A173" s="88" t="s">
        <v>0</v>
      </c>
      <c r="B173" s="115" t="s">
        <v>0</v>
      </c>
      <c r="C173" s="123"/>
      <c r="D173" s="21" t="s">
        <v>26</v>
      </c>
      <c r="E173" s="113" t="s">
        <v>27</v>
      </c>
      <c r="F173" s="114"/>
      <c r="G173" s="23">
        <v>41742</v>
      </c>
      <c r="H173" s="23">
        <v>41742</v>
      </c>
      <c r="I173" s="24">
        <v>5676</v>
      </c>
      <c r="J173" s="25">
        <f t="shared" si="7"/>
        <v>0.13597815150208423</v>
      </c>
    </row>
    <row r="174" spans="1:10" ht="12" customHeight="1">
      <c r="A174" s="88" t="s">
        <v>0</v>
      </c>
      <c r="B174" s="115" t="s">
        <v>0</v>
      </c>
      <c r="C174" s="123"/>
      <c r="D174" s="21" t="s">
        <v>40</v>
      </c>
      <c r="E174" s="113" t="s">
        <v>41</v>
      </c>
      <c r="F174" s="114"/>
      <c r="G174" s="23">
        <v>196000</v>
      </c>
      <c r="H174" s="23">
        <v>241000</v>
      </c>
      <c r="I174" s="24">
        <v>46228.5</v>
      </c>
      <c r="J174" s="25">
        <f t="shared" si="7"/>
        <v>0.19181950207468879</v>
      </c>
    </row>
    <row r="175" spans="1:10" ht="27" customHeight="1">
      <c r="A175" s="88" t="s">
        <v>0</v>
      </c>
      <c r="B175" s="139" t="s">
        <v>0</v>
      </c>
      <c r="C175" s="140"/>
      <c r="D175" s="26" t="s">
        <v>75</v>
      </c>
      <c r="E175" s="125" t="s">
        <v>76</v>
      </c>
      <c r="F175" s="126"/>
      <c r="G175" s="28">
        <v>27000</v>
      </c>
      <c r="H175" s="28">
        <v>27000</v>
      </c>
      <c r="I175" s="29">
        <v>11827.8</v>
      </c>
      <c r="J175" s="30">
        <f t="shared" si="7"/>
        <v>0.43806666666666666</v>
      </c>
    </row>
    <row r="176" spans="1:10" ht="42" customHeight="1">
      <c r="A176" s="192" t="s">
        <v>124</v>
      </c>
      <c r="B176" s="143" t="s">
        <v>0</v>
      </c>
      <c r="C176" s="143"/>
      <c r="D176" s="42" t="s">
        <v>0</v>
      </c>
      <c r="E176" s="144" t="s">
        <v>125</v>
      </c>
      <c r="F176" s="144"/>
      <c r="G176" s="43">
        <f>G177+G179</f>
        <v>3533</v>
      </c>
      <c r="H176" s="43">
        <f>H177+H179</f>
        <v>3533</v>
      </c>
      <c r="I176" s="50">
        <f>I177+I179</f>
        <v>0</v>
      </c>
      <c r="J176" s="45">
        <f>I176/H176</f>
        <v>0</v>
      </c>
    </row>
    <row r="177" spans="1:10" ht="27.75" customHeight="1">
      <c r="A177" s="88" t="s">
        <v>0</v>
      </c>
      <c r="B177" s="145" t="s">
        <v>126</v>
      </c>
      <c r="C177" s="145"/>
      <c r="D177" s="97" t="s">
        <v>0</v>
      </c>
      <c r="E177" s="146" t="s">
        <v>127</v>
      </c>
      <c r="F177" s="146"/>
      <c r="G177" s="32">
        <f>G178</f>
        <v>3533</v>
      </c>
      <c r="H177" s="32">
        <f>H178</f>
        <v>3533</v>
      </c>
      <c r="I177" s="46">
        <f>I178</f>
        <v>0</v>
      </c>
      <c r="J177" s="35">
        <f aca="true" t="shared" si="8" ref="J177:J184">I177/H177</f>
        <v>0</v>
      </c>
    </row>
    <row r="178" spans="1:10" ht="12" customHeight="1">
      <c r="A178" s="191" t="s">
        <v>0</v>
      </c>
      <c r="B178" s="147" t="s">
        <v>0</v>
      </c>
      <c r="C178" s="147"/>
      <c r="D178" s="103" t="s">
        <v>20</v>
      </c>
      <c r="E178" s="146" t="s">
        <v>21</v>
      </c>
      <c r="F178" s="146"/>
      <c r="G178" s="32">
        <v>3533</v>
      </c>
      <c r="H178" s="33">
        <v>3533</v>
      </c>
      <c r="I178" s="38">
        <v>0</v>
      </c>
      <c r="J178" s="35">
        <f t="shared" si="8"/>
        <v>0</v>
      </c>
    </row>
    <row r="179" spans="1:10" ht="12" customHeight="1" hidden="1">
      <c r="A179" s="88" t="s">
        <v>0</v>
      </c>
      <c r="B179" s="148" t="s">
        <v>128</v>
      </c>
      <c r="C179" s="148"/>
      <c r="D179" s="105" t="s">
        <v>0</v>
      </c>
      <c r="E179" s="149" t="s">
        <v>129</v>
      </c>
      <c r="F179" s="149"/>
      <c r="G179" s="15">
        <f>SUM(G180:G184)</f>
        <v>0</v>
      </c>
      <c r="H179" s="15">
        <f>SUM(H180:H184)</f>
        <v>0</v>
      </c>
      <c r="I179" s="47">
        <f>SUM(I180:I184)</f>
        <v>0</v>
      </c>
      <c r="J179" s="17" t="e">
        <f t="shared" si="8"/>
        <v>#DIV/0!</v>
      </c>
    </row>
    <row r="180" spans="1:10" ht="12" customHeight="1" hidden="1">
      <c r="A180" s="88" t="s">
        <v>0</v>
      </c>
      <c r="B180" s="129" t="s">
        <v>0</v>
      </c>
      <c r="C180" s="130"/>
      <c r="D180" s="100" t="s">
        <v>99</v>
      </c>
      <c r="E180" s="131" t="s">
        <v>100</v>
      </c>
      <c r="F180" s="132"/>
      <c r="G180" s="18">
        <v>0</v>
      </c>
      <c r="H180" s="19">
        <v>0</v>
      </c>
      <c r="I180" s="20">
        <v>0</v>
      </c>
      <c r="J180" s="17" t="e">
        <f t="shared" si="8"/>
        <v>#DIV/0!</v>
      </c>
    </row>
    <row r="181" spans="1:10" ht="12" customHeight="1" hidden="1">
      <c r="A181" s="88" t="s">
        <v>0</v>
      </c>
      <c r="B181" s="115" t="s">
        <v>0</v>
      </c>
      <c r="C181" s="123"/>
      <c r="D181" s="21" t="s">
        <v>14</v>
      </c>
      <c r="E181" s="113" t="s">
        <v>15</v>
      </c>
      <c r="F181" s="114"/>
      <c r="G181" s="22">
        <v>0</v>
      </c>
      <c r="H181" s="23">
        <v>0</v>
      </c>
      <c r="I181" s="24">
        <v>0</v>
      </c>
      <c r="J181" s="25" t="e">
        <f t="shared" si="8"/>
        <v>#DIV/0!</v>
      </c>
    </row>
    <row r="182" spans="1:10" ht="27.75" customHeight="1" hidden="1">
      <c r="A182" s="88" t="s">
        <v>0</v>
      </c>
      <c r="B182" s="115" t="s">
        <v>0</v>
      </c>
      <c r="C182" s="123"/>
      <c r="D182" s="21" t="s">
        <v>16</v>
      </c>
      <c r="E182" s="113" t="s">
        <v>17</v>
      </c>
      <c r="F182" s="114"/>
      <c r="G182" s="22">
        <v>0</v>
      </c>
      <c r="H182" s="23">
        <v>0</v>
      </c>
      <c r="I182" s="24">
        <v>0</v>
      </c>
      <c r="J182" s="25" t="e">
        <f t="shared" si="8"/>
        <v>#DIV/0!</v>
      </c>
    </row>
    <row r="183" spans="1:10" ht="12" customHeight="1" hidden="1">
      <c r="A183" s="88" t="s">
        <v>0</v>
      </c>
      <c r="B183" s="115" t="s">
        <v>0</v>
      </c>
      <c r="C183" s="123"/>
      <c r="D183" s="21" t="s">
        <v>18</v>
      </c>
      <c r="E183" s="113" t="s">
        <v>19</v>
      </c>
      <c r="F183" s="114"/>
      <c r="G183" s="22">
        <v>0</v>
      </c>
      <c r="H183" s="23">
        <v>0</v>
      </c>
      <c r="I183" s="24">
        <v>0</v>
      </c>
      <c r="J183" s="25" t="e">
        <f t="shared" si="8"/>
        <v>#DIV/0!</v>
      </c>
    </row>
    <row r="184" spans="1:10" ht="12" customHeight="1" hidden="1">
      <c r="A184" s="88" t="s">
        <v>0</v>
      </c>
      <c r="B184" s="139" t="s">
        <v>0</v>
      </c>
      <c r="C184" s="140"/>
      <c r="D184" s="26" t="s">
        <v>20</v>
      </c>
      <c r="E184" s="125" t="s">
        <v>21</v>
      </c>
      <c r="F184" s="126"/>
      <c r="G184" s="27">
        <v>0</v>
      </c>
      <c r="H184" s="28">
        <v>0</v>
      </c>
      <c r="I184" s="29">
        <v>0</v>
      </c>
      <c r="J184" s="30" t="e">
        <f t="shared" si="8"/>
        <v>#DIV/0!</v>
      </c>
    </row>
    <row r="185" spans="1:10" ht="12" customHeight="1">
      <c r="A185" s="192" t="s">
        <v>130</v>
      </c>
      <c r="B185" s="143" t="s">
        <v>0</v>
      </c>
      <c r="C185" s="143"/>
      <c r="D185" s="42" t="s">
        <v>0</v>
      </c>
      <c r="E185" s="144" t="s">
        <v>131</v>
      </c>
      <c r="F185" s="144"/>
      <c r="G185" s="43">
        <f>G186</f>
        <v>600</v>
      </c>
      <c r="H185" s="43">
        <f>H186</f>
        <v>700</v>
      </c>
      <c r="I185" s="50">
        <f>I186</f>
        <v>0</v>
      </c>
      <c r="J185" s="45">
        <v>0</v>
      </c>
    </row>
    <row r="186" spans="1:10" ht="12" customHeight="1">
      <c r="A186" s="88" t="s">
        <v>0</v>
      </c>
      <c r="B186" s="148" t="s">
        <v>132</v>
      </c>
      <c r="C186" s="148"/>
      <c r="D186" s="105" t="s">
        <v>0</v>
      </c>
      <c r="E186" s="149" t="s">
        <v>133</v>
      </c>
      <c r="F186" s="149"/>
      <c r="G186" s="15">
        <f>SUM(G187:G188)</f>
        <v>600</v>
      </c>
      <c r="H186" s="15">
        <f>SUM(H187:H188)</f>
        <v>700</v>
      </c>
      <c r="I186" s="47">
        <f>SUM(I187:I188)</f>
        <v>0</v>
      </c>
      <c r="J186" s="17">
        <v>0</v>
      </c>
    </row>
    <row r="187" spans="1:10" ht="12" customHeight="1">
      <c r="A187" s="88" t="s">
        <v>0</v>
      </c>
      <c r="B187" s="129" t="s">
        <v>0</v>
      </c>
      <c r="C187" s="130"/>
      <c r="D187" s="100" t="s">
        <v>20</v>
      </c>
      <c r="E187" s="131" t="s">
        <v>21</v>
      </c>
      <c r="F187" s="132"/>
      <c r="G187" s="18">
        <v>300</v>
      </c>
      <c r="H187" s="19">
        <v>300</v>
      </c>
      <c r="I187" s="20">
        <v>0</v>
      </c>
      <c r="J187" s="17">
        <v>0</v>
      </c>
    </row>
    <row r="188" spans="1:10" ht="12" customHeight="1">
      <c r="A188" s="88" t="s">
        <v>0</v>
      </c>
      <c r="B188" s="139" t="s">
        <v>0</v>
      </c>
      <c r="C188" s="140"/>
      <c r="D188" s="26" t="s">
        <v>26</v>
      </c>
      <c r="E188" s="125" t="s">
        <v>27</v>
      </c>
      <c r="F188" s="126"/>
      <c r="G188" s="27">
        <v>300</v>
      </c>
      <c r="H188" s="28">
        <v>400</v>
      </c>
      <c r="I188" s="29">
        <v>0</v>
      </c>
      <c r="J188" s="30">
        <v>0</v>
      </c>
    </row>
    <row r="189" spans="1:10" ht="26.25" customHeight="1">
      <c r="A189" s="192" t="s">
        <v>134</v>
      </c>
      <c r="B189" s="159" t="s">
        <v>0</v>
      </c>
      <c r="C189" s="159"/>
      <c r="D189" s="56" t="s">
        <v>0</v>
      </c>
      <c r="E189" s="144" t="s">
        <v>135</v>
      </c>
      <c r="F189" s="144"/>
      <c r="G189" s="43">
        <f>G192+G194+G211+G219+G190</f>
        <v>1272206.46</v>
      </c>
      <c r="H189" s="43">
        <f>H192+H194+H211+H219+H190</f>
        <v>1357436.46</v>
      </c>
      <c r="I189" s="43">
        <f>I192+I194+I211+I219+I190</f>
        <v>151797.33000000005</v>
      </c>
      <c r="J189" s="45">
        <f>I189/H189</f>
        <v>0.11182647178933153</v>
      </c>
    </row>
    <row r="190" spans="1:10" ht="12.75">
      <c r="A190" s="88" t="s">
        <v>0</v>
      </c>
      <c r="B190" s="145">
        <v>75404</v>
      </c>
      <c r="C190" s="145"/>
      <c r="D190" s="97" t="s">
        <v>0</v>
      </c>
      <c r="E190" s="146" t="s">
        <v>343</v>
      </c>
      <c r="F190" s="146"/>
      <c r="G190" s="32">
        <f>G191</f>
        <v>0</v>
      </c>
      <c r="H190" s="32">
        <f>H191</f>
        <v>5000</v>
      </c>
      <c r="I190" s="46">
        <f>I191</f>
        <v>0</v>
      </c>
      <c r="J190" s="35">
        <f>I190/H190</f>
        <v>0</v>
      </c>
    </row>
    <row r="191" spans="1:10" ht="26.25" customHeight="1">
      <c r="A191" s="88" t="s">
        <v>0</v>
      </c>
      <c r="B191" s="160" t="s">
        <v>0</v>
      </c>
      <c r="C191" s="147"/>
      <c r="D191" s="103">
        <v>2300</v>
      </c>
      <c r="E191" s="146" t="s">
        <v>344</v>
      </c>
      <c r="F191" s="146"/>
      <c r="G191" s="32">
        <v>0</v>
      </c>
      <c r="H191" s="33">
        <v>5000</v>
      </c>
      <c r="I191" s="38">
        <v>0</v>
      </c>
      <c r="J191" s="35">
        <f>I191/H191</f>
        <v>0</v>
      </c>
    </row>
    <row r="192" spans="1:10" ht="26.25" customHeight="1">
      <c r="A192" s="88" t="s">
        <v>0</v>
      </c>
      <c r="B192" s="145">
        <v>75411</v>
      </c>
      <c r="C192" s="145"/>
      <c r="D192" s="97" t="s">
        <v>0</v>
      </c>
      <c r="E192" s="146" t="s">
        <v>335</v>
      </c>
      <c r="F192" s="146"/>
      <c r="G192" s="32">
        <f>G193</f>
        <v>15000</v>
      </c>
      <c r="H192" s="32">
        <f>H193</f>
        <v>15000</v>
      </c>
      <c r="I192" s="46">
        <f>I193</f>
        <v>0</v>
      </c>
      <c r="J192" s="35">
        <f>I192/H192</f>
        <v>0</v>
      </c>
    </row>
    <row r="193" spans="1:10" ht="39.75" customHeight="1">
      <c r="A193" s="191" t="s">
        <v>0</v>
      </c>
      <c r="B193" s="147" t="s">
        <v>0</v>
      </c>
      <c r="C193" s="147"/>
      <c r="D193" s="103" t="s">
        <v>136</v>
      </c>
      <c r="E193" s="146" t="s">
        <v>137</v>
      </c>
      <c r="F193" s="146"/>
      <c r="G193" s="32">
        <v>15000</v>
      </c>
      <c r="H193" s="33">
        <v>15000</v>
      </c>
      <c r="I193" s="38">
        <v>0</v>
      </c>
      <c r="J193" s="35">
        <f>I193/H193</f>
        <v>0</v>
      </c>
    </row>
    <row r="194" spans="1:10" ht="12" customHeight="1">
      <c r="A194" s="88" t="s">
        <v>0</v>
      </c>
      <c r="B194" s="148" t="s">
        <v>138</v>
      </c>
      <c r="C194" s="148"/>
      <c r="D194" s="105" t="s">
        <v>0</v>
      </c>
      <c r="E194" s="149" t="s">
        <v>139</v>
      </c>
      <c r="F194" s="149"/>
      <c r="G194" s="15">
        <f>SUM(G195:G210)</f>
        <v>1178556.46</v>
      </c>
      <c r="H194" s="15">
        <f>SUM(H195:H210)</f>
        <v>1258556.46</v>
      </c>
      <c r="I194" s="47">
        <f>SUM(I195:I210)</f>
        <v>145270.41000000003</v>
      </c>
      <c r="J194" s="17">
        <f aca="true" t="shared" si="9" ref="J194:J260">I194/H194</f>
        <v>0.1154262161587888</v>
      </c>
    </row>
    <row r="195" spans="1:10" ht="12" customHeight="1">
      <c r="A195" s="88" t="s">
        <v>0</v>
      </c>
      <c r="B195" s="129" t="s">
        <v>0</v>
      </c>
      <c r="C195" s="130"/>
      <c r="D195" s="100" t="s">
        <v>99</v>
      </c>
      <c r="E195" s="131" t="s">
        <v>100</v>
      </c>
      <c r="F195" s="132"/>
      <c r="G195" s="19">
        <v>110000</v>
      </c>
      <c r="H195" s="19">
        <v>110000</v>
      </c>
      <c r="I195" s="20">
        <v>12730.57</v>
      </c>
      <c r="J195" s="17">
        <f t="shared" si="9"/>
        <v>0.11573245454545454</v>
      </c>
    </row>
    <row r="196" spans="1:10" ht="12" customHeight="1">
      <c r="A196" s="88" t="s">
        <v>0</v>
      </c>
      <c r="B196" s="115" t="s">
        <v>0</v>
      </c>
      <c r="C196" s="123"/>
      <c r="D196" s="21" t="s">
        <v>14</v>
      </c>
      <c r="E196" s="113" t="s">
        <v>15</v>
      </c>
      <c r="F196" s="114"/>
      <c r="G196" s="23">
        <v>4300</v>
      </c>
      <c r="H196" s="23">
        <v>4300</v>
      </c>
      <c r="I196" s="24">
        <v>0</v>
      </c>
      <c r="J196" s="25">
        <f t="shared" si="9"/>
        <v>0</v>
      </c>
    </row>
    <row r="197" spans="1:10" ht="27" customHeight="1">
      <c r="A197" s="88" t="s">
        <v>0</v>
      </c>
      <c r="B197" s="115" t="s">
        <v>0</v>
      </c>
      <c r="C197" s="123"/>
      <c r="D197" s="21" t="s">
        <v>16</v>
      </c>
      <c r="E197" s="113" t="s">
        <v>17</v>
      </c>
      <c r="F197" s="114"/>
      <c r="G197" s="23">
        <v>700</v>
      </c>
      <c r="H197" s="23">
        <v>700</v>
      </c>
      <c r="I197" s="24">
        <v>0</v>
      </c>
      <c r="J197" s="25">
        <f t="shared" si="9"/>
        <v>0</v>
      </c>
    </row>
    <row r="198" spans="1:10" ht="12" customHeight="1">
      <c r="A198" s="88" t="s">
        <v>0</v>
      </c>
      <c r="B198" s="115" t="s">
        <v>0</v>
      </c>
      <c r="C198" s="123"/>
      <c r="D198" s="21" t="s">
        <v>18</v>
      </c>
      <c r="E198" s="113" t="s">
        <v>19</v>
      </c>
      <c r="F198" s="114"/>
      <c r="G198" s="23">
        <v>73000</v>
      </c>
      <c r="H198" s="23">
        <v>73000</v>
      </c>
      <c r="I198" s="24">
        <v>20943.93</v>
      </c>
      <c r="J198" s="25">
        <f t="shared" si="9"/>
        <v>0.2869031506849315</v>
      </c>
    </row>
    <row r="199" spans="1:10" ht="12" customHeight="1">
      <c r="A199" s="88" t="s">
        <v>0</v>
      </c>
      <c r="B199" s="115" t="s">
        <v>0</v>
      </c>
      <c r="C199" s="123"/>
      <c r="D199" s="21" t="s">
        <v>20</v>
      </c>
      <c r="E199" s="113" t="s">
        <v>21</v>
      </c>
      <c r="F199" s="114"/>
      <c r="G199" s="23">
        <v>116356.46</v>
      </c>
      <c r="H199" s="23">
        <v>116356.46</v>
      </c>
      <c r="I199" s="24">
        <v>14472.77</v>
      </c>
      <c r="J199" s="25">
        <f t="shared" si="9"/>
        <v>0.12438303812267922</v>
      </c>
    </row>
    <row r="200" spans="1:10" ht="12" customHeight="1">
      <c r="A200" s="88" t="s">
        <v>0</v>
      </c>
      <c r="B200" s="115" t="s">
        <v>0</v>
      </c>
      <c r="C200" s="123"/>
      <c r="D200" s="21" t="s">
        <v>67</v>
      </c>
      <c r="E200" s="113" t="s">
        <v>68</v>
      </c>
      <c r="F200" s="114"/>
      <c r="G200" s="23">
        <v>100000</v>
      </c>
      <c r="H200" s="23">
        <v>100000</v>
      </c>
      <c r="I200" s="24">
        <v>64510.15</v>
      </c>
      <c r="J200" s="25">
        <f t="shared" si="9"/>
        <v>0.6451015</v>
      </c>
    </row>
    <row r="201" spans="1:10" ht="12" customHeight="1">
      <c r="A201" s="88" t="s">
        <v>0</v>
      </c>
      <c r="B201" s="115" t="s">
        <v>0</v>
      </c>
      <c r="C201" s="123"/>
      <c r="D201" s="21" t="s">
        <v>22</v>
      </c>
      <c r="E201" s="113" t="s">
        <v>23</v>
      </c>
      <c r="F201" s="114"/>
      <c r="G201" s="23">
        <v>40000</v>
      </c>
      <c r="H201" s="23">
        <v>40000</v>
      </c>
      <c r="I201" s="24">
        <v>1683.5</v>
      </c>
      <c r="J201" s="25">
        <f t="shared" si="9"/>
        <v>0.0420875</v>
      </c>
    </row>
    <row r="202" spans="1:10" ht="12" customHeight="1">
      <c r="A202" s="88" t="s">
        <v>0</v>
      </c>
      <c r="B202" s="115" t="s">
        <v>0</v>
      </c>
      <c r="C202" s="123"/>
      <c r="D202" s="21" t="s">
        <v>24</v>
      </c>
      <c r="E202" s="113" t="s">
        <v>25</v>
      </c>
      <c r="F202" s="114"/>
      <c r="G202" s="23">
        <v>11000</v>
      </c>
      <c r="H202" s="23">
        <v>11000</v>
      </c>
      <c r="I202" s="24">
        <v>6440</v>
      </c>
      <c r="J202" s="25">
        <f t="shared" si="9"/>
        <v>0.5854545454545454</v>
      </c>
    </row>
    <row r="203" spans="1:10" ht="12" customHeight="1">
      <c r="A203" s="88" t="s">
        <v>0</v>
      </c>
      <c r="B203" s="115" t="s">
        <v>0</v>
      </c>
      <c r="C203" s="123"/>
      <c r="D203" s="21" t="s">
        <v>26</v>
      </c>
      <c r="E203" s="113" t="s">
        <v>27</v>
      </c>
      <c r="F203" s="114"/>
      <c r="G203" s="23">
        <v>45000</v>
      </c>
      <c r="H203" s="23">
        <v>45000</v>
      </c>
      <c r="I203" s="24">
        <v>12235.95</v>
      </c>
      <c r="J203" s="25">
        <f t="shared" si="9"/>
        <v>0.27191000000000004</v>
      </c>
    </row>
    <row r="204" spans="1:10" ht="27" customHeight="1">
      <c r="A204" s="88" t="s">
        <v>0</v>
      </c>
      <c r="B204" s="115" t="s">
        <v>0</v>
      </c>
      <c r="C204" s="123"/>
      <c r="D204" s="21" t="s">
        <v>101</v>
      </c>
      <c r="E204" s="113" t="s">
        <v>102</v>
      </c>
      <c r="F204" s="114"/>
      <c r="G204" s="23">
        <v>2700</v>
      </c>
      <c r="H204" s="23">
        <v>2700</v>
      </c>
      <c r="I204" s="24">
        <v>1104.54</v>
      </c>
      <c r="J204" s="25">
        <f t="shared" si="9"/>
        <v>0.4090888888888889</v>
      </c>
    </row>
    <row r="205" spans="1:10" ht="26.25" customHeight="1">
      <c r="A205" s="88" t="s">
        <v>0</v>
      </c>
      <c r="B205" s="115" t="s">
        <v>0</v>
      </c>
      <c r="C205" s="123"/>
      <c r="D205" s="21" t="s">
        <v>69</v>
      </c>
      <c r="E205" s="113" t="s">
        <v>70</v>
      </c>
      <c r="F205" s="114"/>
      <c r="G205" s="23">
        <v>1000</v>
      </c>
      <c r="H205" s="23">
        <v>1000</v>
      </c>
      <c r="I205" s="24">
        <v>0</v>
      </c>
      <c r="J205" s="25">
        <f t="shared" si="9"/>
        <v>0</v>
      </c>
    </row>
    <row r="206" spans="1:10" ht="12" customHeight="1">
      <c r="A206" s="88" t="s">
        <v>0</v>
      </c>
      <c r="B206" s="115" t="s">
        <v>0</v>
      </c>
      <c r="C206" s="123"/>
      <c r="D206" s="21" t="s">
        <v>103</v>
      </c>
      <c r="E206" s="113" t="s">
        <v>104</v>
      </c>
      <c r="F206" s="114"/>
      <c r="G206" s="23">
        <v>1500</v>
      </c>
      <c r="H206" s="23">
        <v>1500</v>
      </c>
      <c r="I206" s="24">
        <v>0</v>
      </c>
      <c r="J206" s="25">
        <f t="shared" si="9"/>
        <v>0</v>
      </c>
    </row>
    <row r="207" spans="1:10" ht="12" customHeight="1">
      <c r="A207" s="88" t="s">
        <v>0</v>
      </c>
      <c r="B207" s="115" t="s">
        <v>0</v>
      </c>
      <c r="C207" s="123"/>
      <c r="D207" s="21" t="s">
        <v>40</v>
      </c>
      <c r="E207" s="113" t="s">
        <v>41</v>
      </c>
      <c r="F207" s="114"/>
      <c r="G207" s="23">
        <v>23000</v>
      </c>
      <c r="H207" s="23">
        <v>23000</v>
      </c>
      <c r="I207" s="24">
        <v>5614</v>
      </c>
      <c r="J207" s="25">
        <f t="shared" si="9"/>
        <v>0.24408695652173912</v>
      </c>
    </row>
    <row r="208" spans="1:10" ht="12" customHeight="1">
      <c r="A208" s="88" t="s">
        <v>0</v>
      </c>
      <c r="B208" s="115" t="s">
        <v>0</v>
      </c>
      <c r="C208" s="123"/>
      <c r="D208" s="21" t="s">
        <v>30</v>
      </c>
      <c r="E208" s="113" t="s">
        <v>31</v>
      </c>
      <c r="F208" s="114"/>
      <c r="G208" s="23">
        <v>650000</v>
      </c>
      <c r="H208" s="23">
        <v>730000</v>
      </c>
      <c r="I208" s="24">
        <v>5535</v>
      </c>
      <c r="J208" s="25">
        <f t="shared" si="9"/>
        <v>0.007582191780821918</v>
      </c>
    </row>
    <row r="209" spans="1:10" ht="26.25" customHeight="1" hidden="1">
      <c r="A209" s="88" t="s">
        <v>0</v>
      </c>
      <c r="B209" s="115" t="s">
        <v>0</v>
      </c>
      <c r="C209" s="123"/>
      <c r="D209" s="21" t="s">
        <v>85</v>
      </c>
      <c r="E209" s="113" t="s">
        <v>86</v>
      </c>
      <c r="F209" s="114"/>
      <c r="G209" s="22">
        <v>0</v>
      </c>
      <c r="H209" s="23">
        <v>0</v>
      </c>
      <c r="I209" s="24">
        <v>0</v>
      </c>
      <c r="J209" s="25" t="e">
        <f t="shared" si="9"/>
        <v>#DIV/0!</v>
      </c>
    </row>
    <row r="210" spans="1:10" ht="54.75" customHeight="1" hidden="1">
      <c r="A210" s="88" t="s">
        <v>0</v>
      </c>
      <c r="B210" s="139" t="s">
        <v>0</v>
      </c>
      <c r="C210" s="140"/>
      <c r="D210" s="26" t="s">
        <v>140</v>
      </c>
      <c r="E210" s="125" t="s">
        <v>141</v>
      </c>
      <c r="F210" s="126"/>
      <c r="G210" s="27">
        <v>0</v>
      </c>
      <c r="H210" s="28">
        <v>0</v>
      </c>
      <c r="I210" s="29">
        <v>0</v>
      </c>
      <c r="J210" s="30" t="e">
        <f t="shared" si="9"/>
        <v>#DIV/0!</v>
      </c>
    </row>
    <row r="211" spans="1:10" ht="12" customHeight="1">
      <c r="A211" s="88" t="s">
        <v>0</v>
      </c>
      <c r="B211" s="157" t="s">
        <v>142</v>
      </c>
      <c r="C211" s="157"/>
      <c r="D211" s="92" t="s">
        <v>0</v>
      </c>
      <c r="E211" s="158" t="s">
        <v>143</v>
      </c>
      <c r="F211" s="158"/>
      <c r="G211" s="70">
        <f>SUM(G212:G218)</f>
        <v>78650</v>
      </c>
      <c r="H211" s="70">
        <f>SUM(H212:H218)</f>
        <v>78650</v>
      </c>
      <c r="I211" s="38">
        <f>SUM(I212:I218)</f>
        <v>6413.639999999999</v>
      </c>
      <c r="J211" s="35">
        <f t="shared" si="9"/>
        <v>0.08154659885568975</v>
      </c>
    </row>
    <row r="212" spans="1:10" ht="41.25" customHeight="1" hidden="1">
      <c r="A212" s="88" t="s">
        <v>0</v>
      </c>
      <c r="B212" s="129" t="s">
        <v>0</v>
      </c>
      <c r="C212" s="130"/>
      <c r="D212" s="100" t="s">
        <v>144</v>
      </c>
      <c r="E212" s="131" t="s">
        <v>145</v>
      </c>
      <c r="F212" s="132"/>
      <c r="G212" s="18">
        <v>0</v>
      </c>
      <c r="H212" s="19">
        <v>0</v>
      </c>
      <c r="I212" s="20">
        <v>0</v>
      </c>
      <c r="J212" s="17" t="e">
        <f t="shared" si="9"/>
        <v>#DIV/0!</v>
      </c>
    </row>
    <row r="213" spans="1:10" ht="12" customHeight="1">
      <c r="A213" s="88" t="s">
        <v>0</v>
      </c>
      <c r="B213" s="115" t="s">
        <v>0</v>
      </c>
      <c r="C213" s="123"/>
      <c r="D213" s="21" t="s">
        <v>14</v>
      </c>
      <c r="E213" s="113" t="s">
        <v>15</v>
      </c>
      <c r="F213" s="114"/>
      <c r="G213" s="22">
        <v>2400</v>
      </c>
      <c r="H213" s="23">
        <v>2400</v>
      </c>
      <c r="I213" s="24">
        <v>0</v>
      </c>
      <c r="J213" s="25">
        <f t="shared" si="9"/>
        <v>0</v>
      </c>
    </row>
    <row r="214" spans="1:10" ht="29.25" customHeight="1">
      <c r="A214" s="88" t="s">
        <v>0</v>
      </c>
      <c r="B214" s="115" t="s">
        <v>0</v>
      </c>
      <c r="C214" s="123"/>
      <c r="D214" s="21" t="s">
        <v>16</v>
      </c>
      <c r="E214" s="113" t="s">
        <v>17</v>
      </c>
      <c r="F214" s="114"/>
      <c r="G214" s="23">
        <v>750</v>
      </c>
      <c r="H214" s="23">
        <v>750</v>
      </c>
      <c r="I214" s="24">
        <v>0</v>
      </c>
      <c r="J214" s="25">
        <f t="shared" si="9"/>
        <v>0</v>
      </c>
    </row>
    <row r="215" spans="1:10" ht="12" customHeight="1">
      <c r="A215" s="88" t="s">
        <v>0</v>
      </c>
      <c r="B215" s="115" t="s">
        <v>0</v>
      </c>
      <c r="C215" s="123"/>
      <c r="D215" s="21" t="s">
        <v>18</v>
      </c>
      <c r="E215" s="113" t="s">
        <v>19</v>
      </c>
      <c r="F215" s="114"/>
      <c r="G215" s="23">
        <v>15000</v>
      </c>
      <c r="H215" s="23">
        <v>15000</v>
      </c>
      <c r="I215" s="24">
        <v>0</v>
      </c>
      <c r="J215" s="25">
        <f t="shared" si="9"/>
        <v>0</v>
      </c>
    </row>
    <row r="216" spans="1:10" ht="12" customHeight="1">
      <c r="A216" s="88" t="s">
        <v>0</v>
      </c>
      <c r="B216" s="115" t="s">
        <v>0</v>
      </c>
      <c r="C216" s="123"/>
      <c r="D216" s="21" t="s">
        <v>20</v>
      </c>
      <c r="E216" s="113" t="s">
        <v>21</v>
      </c>
      <c r="F216" s="114"/>
      <c r="G216" s="22">
        <v>40500</v>
      </c>
      <c r="H216" s="23">
        <v>40500</v>
      </c>
      <c r="I216" s="24">
        <v>1410.1</v>
      </c>
      <c r="J216" s="25">
        <f t="shared" si="9"/>
        <v>0.034817283950617284</v>
      </c>
    </row>
    <row r="217" spans="1:10" ht="12" customHeight="1">
      <c r="A217" s="88" t="s">
        <v>0</v>
      </c>
      <c r="B217" s="115" t="s">
        <v>0</v>
      </c>
      <c r="C217" s="123"/>
      <c r="D217" s="21" t="s">
        <v>67</v>
      </c>
      <c r="E217" s="113" t="s">
        <v>68</v>
      </c>
      <c r="F217" s="114"/>
      <c r="G217" s="23">
        <v>7000</v>
      </c>
      <c r="H217" s="23">
        <v>7000</v>
      </c>
      <c r="I217" s="24">
        <v>1030.92</v>
      </c>
      <c r="J217" s="25">
        <f t="shared" si="9"/>
        <v>0.14727428571428572</v>
      </c>
    </row>
    <row r="218" spans="1:10" ht="12" customHeight="1">
      <c r="A218" s="88" t="s">
        <v>0</v>
      </c>
      <c r="B218" s="139" t="s">
        <v>0</v>
      </c>
      <c r="C218" s="140"/>
      <c r="D218" s="26" t="s">
        <v>26</v>
      </c>
      <c r="E218" s="125" t="s">
        <v>27</v>
      </c>
      <c r="F218" s="126"/>
      <c r="G218" s="28">
        <v>13000</v>
      </c>
      <c r="H218" s="28">
        <v>13000</v>
      </c>
      <c r="I218" s="29">
        <v>3972.62</v>
      </c>
      <c r="J218" s="30">
        <f t="shared" si="9"/>
        <v>0.30558615384615384</v>
      </c>
    </row>
    <row r="219" spans="1:10" ht="12" customHeight="1">
      <c r="A219" s="88" t="s">
        <v>0</v>
      </c>
      <c r="B219" s="153" t="s">
        <v>146</v>
      </c>
      <c r="C219" s="153"/>
      <c r="D219" s="107" t="s">
        <v>0</v>
      </c>
      <c r="E219" s="142" t="s">
        <v>39</v>
      </c>
      <c r="F219" s="142"/>
      <c r="G219" s="31">
        <f>G220</f>
        <v>0</v>
      </c>
      <c r="H219" s="31">
        <f>H220</f>
        <v>230</v>
      </c>
      <c r="I219" s="31">
        <f>I220</f>
        <v>113.28</v>
      </c>
      <c r="J219" s="30">
        <f t="shared" si="9"/>
        <v>0.4925217391304348</v>
      </c>
    </row>
    <row r="220" spans="1:10" ht="12" customHeight="1">
      <c r="A220" s="191" t="s">
        <v>0</v>
      </c>
      <c r="B220" s="147" t="s">
        <v>0</v>
      </c>
      <c r="C220" s="147"/>
      <c r="D220" s="103" t="s">
        <v>26</v>
      </c>
      <c r="E220" s="146" t="s">
        <v>27</v>
      </c>
      <c r="F220" s="146"/>
      <c r="G220" s="32">
        <v>0</v>
      </c>
      <c r="H220" s="33">
        <v>230</v>
      </c>
      <c r="I220" s="38">
        <v>113.28</v>
      </c>
      <c r="J220" s="35">
        <f t="shared" si="9"/>
        <v>0.4925217391304348</v>
      </c>
    </row>
    <row r="221" spans="1:10" ht="12" customHeight="1">
      <c r="A221" s="192" t="s">
        <v>147</v>
      </c>
      <c r="B221" s="154" t="s">
        <v>0</v>
      </c>
      <c r="C221" s="154"/>
      <c r="D221" s="52" t="s">
        <v>0</v>
      </c>
      <c r="E221" s="155" t="s">
        <v>148</v>
      </c>
      <c r="F221" s="155"/>
      <c r="G221" s="53">
        <f>G222</f>
        <v>1200000</v>
      </c>
      <c r="H221" s="53">
        <f>H222</f>
        <v>1200000</v>
      </c>
      <c r="I221" s="54">
        <f>I222</f>
        <v>359558</v>
      </c>
      <c r="J221" s="55">
        <f t="shared" si="9"/>
        <v>0.2996316666666667</v>
      </c>
    </row>
    <row r="222" spans="1:10" ht="57.75" customHeight="1">
      <c r="A222" s="88" t="s">
        <v>0</v>
      </c>
      <c r="B222" s="148" t="s">
        <v>149</v>
      </c>
      <c r="C222" s="148"/>
      <c r="D222" s="97" t="s">
        <v>0</v>
      </c>
      <c r="E222" s="146" t="s">
        <v>150</v>
      </c>
      <c r="F222" s="146"/>
      <c r="G222" s="32">
        <f>G224+G223</f>
        <v>1200000</v>
      </c>
      <c r="H222" s="32">
        <f>H224+H223</f>
        <v>1200000</v>
      </c>
      <c r="I222" s="32">
        <f>I224+I223</f>
        <v>359558</v>
      </c>
      <c r="J222" s="35">
        <f t="shared" si="9"/>
        <v>0.2996316666666667</v>
      </c>
    </row>
    <row r="223" spans="1:10" ht="33" customHeight="1">
      <c r="A223" s="88"/>
      <c r="B223" s="157"/>
      <c r="C223" s="157"/>
      <c r="D223" s="97">
        <v>8090</v>
      </c>
      <c r="E223" s="180" t="s">
        <v>345</v>
      </c>
      <c r="F223" s="181"/>
      <c r="G223" s="32">
        <v>0</v>
      </c>
      <c r="H223" s="79">
        <v>25000</v>
      </c>
      <c r="I223" s="38">
        <v>22460</v>
      </c>
      <c r="J223" s="35">
        <f>I223/H223</f>
        <v>0.8984</v>
      </c>
    </row>
    <row r="224" spans="1:10" ht="54" customHeight="1">
      <c r="A224" s="191" t="s">
        <v>0</v>
      </c>
      <c r="B224" s="141" t="s">
        <v>0</v>
      </c>
      <c r="C224" s="141"/>
      <c r="D224" s="103" t="s">
        <v>151</v>
      </c>
      <c r="E224" s="146" t="s">
        <v>152</v>
      </c>
      <c r="F224" s="146"/>
      <c r="G224" s="32">
        <v>1200000</v>
      </c>
      <c r="H224" s="33">
        <v>1175000</v>
      </c>
      <c r="I224" s="38">
        <v>337098</v>
      </c>
      <c r="J224" s="35">
        <f t="shared" si="9"/>
        <v>0.28689191489361704</v>
      </c>
    </row>
    <row r="225" spans="1:10" ht="12" customHeight="1">
      <c r="A225" s="192" t="s">
        <v>153</v>
      </c>
      <c r="B225" s="154" t="s">
        <v>0</v>
      </c>
      <c r="C225" s="154"/>
      <c r="D225" s="52" t="s">
        <v>0</v>
      </c>
      <c r="E225" s="155" t="s">
        <v>154</v>
      </c>
      <c r="F225" s="155"/>
      <c r="G225" s="53">
        <f>G226+G228</f>
        <v>1076858</v>
      </c>
      <c r="H225" s="53">
        <f>H226+H228</f>
        <v>993363</v>
      </c>
      <c r="I225" s="54">
        <f>I226+I228</f>
        <v>0</v>
      </c>
      <c r="J225" s="55">
        <f t="shared" si="9"/>
        <v>0</v>
      </c>
    </row>
    <row r="226" spans="1:10" ht="12" customHeight="1" hidden="1">
      <c r="A226" s="88" t="s">
        <v>0</v>
      </c>
      <c r="B226" s="145" t="s">
        <v>155</v>
      </c>
      <c r="C226" s="145"/>
      <c r="D226" s="97" t="s">
        <v>0</v>
      </c>
      <c r="E226" s="146" t="s">
        <v>156</v>
      </c>
      <c r="F226" s="146"/>
      <c r="G226" s="32">
        <f>G227</f>
        <v>0</v>
      </c>
      <c r="H226" s="32">
        <f>H227</f>
        <v>0</v>
      </c>
      <c r="I226" s="32">
        <f>I227</f>
        <v>0</v>
      </c>
      <c r="J226" s="35" t="e">
        <f t="shared" si="9"/>
        <v>#DIV/0!</v>
      </c>
    </row>
    <row r="227" spans="1:10" ht="12" customHeight="1" hidden="1">
      <c r="A227" s="191" t="s">
        <v>0</v>
      </c>
      <c r="B227" s="147" t="s">
        <v>0</v>
      </c>
      <c r="C227" s="147"/>
      <c r="D227" s="103" t="s">
        <v>8</v>
      </c>
      <c r="E227" s="146" t="s">
        <v>9</v>
      </c>
      <c r="F227" s="146"/>
      <c r="G227" s="32">
        <v>0</v>
      </c>
      <c r="H227" s="33">
        <v>0</v>
      </c>
      <c r="I227" s="38">
        <v>0</v>
      </c>
      <c r="J227" s="35" t="e">
        <f t="shared" si="9"/>
        <v>#DIV/0!</v>
      </c>
    </row>
    <row r="228" spans="1:10" ht="12" customHeight="1">
      <c r="A228" s="88" t="s">
        <v>0</v>
      </c>
      <c r="B228" s="145" t="s">
        <v>157</v>
      </c>
      <c r="C228" s="145"/>
      <c r="D228" s="97" t="s">
        <v>0</v>
      </c>
      <c r="E228" s="146" t="s">
        <v>158</v>
      </c>
      <c r="F228" s="146"/>
      <c r="G228" s="32">
        <f>G229</f>
        <v>1076858</v>
      </c>
      <c r="H228" s="32">
        <f>H229</f>
        <v>993363</v>
      </c>
      <c r="I228" s="32">
        <f>I229</f>
        <v>0</v>
      </c>
      <c r="J228" s="35">
        <f t="shared" si="9"/>
        <v>0</v>
      </c>
    </row>
    <row r="229" spans="1:10" ht="12" customHeight="1">
      <c r="A229" s="191" t="s">
        <v>0</v>
      </c>
      <c r="B229" s="147" t="s">
        <v>0</v>
      </c>
      <c r="C229" s="147"/>
      <c r="D229" s="103" t="s">
        <v>159</v>
      </c>
      <c r="E229" s="146" t="s">
        <v>160</v>
      </c>
      <c r="F229" s="146"/>
      <c r="G229" s="32">
        <v>1076858</v>
      </c>
      <c r="H229" s="33">
        <v>993363</v>
      </c>
      <c r="I229" s="38">
        <v>0</v>
      </c>
      <c r="J229" s="35">
        <f t="shared" si="9"/>
        <v>0</v>
      </c>
    </row>
    <row r="230" spans="1:10" ht="12" customHeight="1">
      <c r="A230" s="192" t="s">
        <v>161</v>
      </c>
      <c r="B230" s="161" t="s">
        <v>0</v>
      </c>
      <c r="C230" s="161"/>
      <c r="D230" s="57" t="s">
        <v>0</v>
      </c>
      <c r="E230" s="155" t="s">
        <v>162</v>
      </c>
      <c r="F230" s="155"/>
      <c r="G230" s="53">
        <f>G231+G254+G262+G285+G287+G293+G296+G308+G317+G329+G332</f>
        <v>34501529.03</v>
      </c>
      <c r="H230" s="53">
        <f>H231+H254+H262+H285+H287+H293+H296+H308+H317+H329+H332</f>
        <v>33194772.99</v>
      </c>
      <c r="I230" s="54">
        <f>I231+I254+I262+I285+I287+I293+I296+I308+I317+I329+I332</f>
        <v>13416799.129999999</v>
      </c>
      <c r="J230" s="58">
        <f t="shared" si="9"/>
        <v>0.4041840904904468</v>
      </c>
    </row>
    <row r="231" spans="1:10" ht="12" customHeight="1">
      <c r="A231" s="88" t="s">
        <v>0</v>
      </c>
      <c r="B231" s="148" t="s">
        <v>163</v>
      </c>
      <c r="C231" s="148"/>
      <c r="D231" s="105" t="s">
        <v>0</v>
      </c>
      <c r="E231" s="149" t="s">
        <v>164</v>
      </c>
      <c r="F231" s="149"/>
      <c r="G231" s="15">
        <f>SUM(G232:G253)</f>
        <v>21650000</v>
      </c>
      <c r="H231" s="15">
        <f>SUM(H232:H253)</f>
        <v>21181300</v>
      </c>
      <c r="I231" s="47">
        <f>SUM(I232:I253)</f>
        <v>8085693.729999998</v>
      </c>
      <c r="J231" s="17">
        <f t="shared" si="9"/>
        <v>0.3817373688111682</v>
      </c>
    </row>
    <row r="232" spans="1:10" ht="12" customHeight="1">
      <c r="A232" s="88" t="s">
        <v>0</v>
      </c>
      <c r="B232" s="129" t="s">
        <v>0</v>
      </c>
      <c r="C232" s="130"/>
      <c r="D232" s="100" t="s">
        <v>8</v>
      </c>
      <c r="E232" s="131" t="s">
        <v>9</v>
      </c>
      <c r="F232" s="132"/>
      <c r="G232" s="19">
        <v>554000</v>
      </c>
      <c r="H232" s="19">
        <v>554000</v>
      </c>
      <c r="I232" s="20">
        <v>272704.39</v>
      </c>
      <c r="J232" s="17">
        <f t="shared" si="9"/>
        <v>0.4922461913357401</v>
      </c>
    </row>
    <row r="233" spans="1:10" ht="12" customHeight="1">
      <c r="A233" s="88" t="s">
        <v>0</v>
      </c>
      <c r="B233" s="115" t="s">
        <v>0</v>
      </c>
      <c r="C233" s="123"/>
      <c r="D233" s="21" t="s">
        <v>10</v>
      </c>
      <c r="E233" s="113" t="s">
        <v>11</v>
      </c>
      <c r="F233" s="114"/>
      <c r="G233" s="22">
        <v>10341000</v>
      </c>
      <c r="H233" s="22">
        <v>10341000</v>
      </c>
      <c r="I233" s="24">
        <v>4826651.77</v>
      </c>
      <c r="J233" s="25">
        <f t="shared" si="9"/>
        <v>0.4667490349095832</v>
      </c>
    </row>
    <row r="234" spans="1:10" ht="12" customHeight="1">
      <c r="A234" s="88" t="s">
        <v>0</v>
      </c>
      <c r="B234" s="115" t="s">
        <v>0</v>
      </c>
      <c r="C234" s="123"/>
      <c r="D234" s="21" t="s">
        <v>12</v>
      </c>
      <c r="E234" s="113" t="s">
        <v>13</v>
      </c>
      <c r="F234" s="114"/>
      <c r="G234" s="22">
        <v>809000</v>
      </c>
      <c r="H234" s="23">
        <v>807100</v>
      </c>
      <c r="I234" s="24">
        <v>764923.19</v>
      </c>
      <c r="J234" s="25">
        <f t="shared" si="9"/>
        <v>0.9477427704125883</v>
      </c>
    </row>
    <row r="235" spans="1:10" ht="12" customHeight="1">
      <c r="A235" s="88" t="s">
        <v>0</v>
      </c>
      <c r="B235" s="115" t="s">
        <v>0</v>
      </c>
      <c r="C235" s="123"/>
      <c r="D235" s="21" t="s">
        <v>14</v>
      </c>
      <c r="E235" s="113" t="s">
        <v>15</v>
      </c>
      <c r="F235" s="114"/>
      <c r="G235" s="22">
        <v>2352000</v>
      </c>
      <c r="H235" s="23">
        <v>2347000</v>
      </c>
      <c r="I235" s="24">
        <v>968774.39</v>
      </c>
      <c r="J235" s="25">
        <f t="shared" si="9"/>
        <v>0.41277136344269283</v>
      </c>
    </row>
    <row r="236" spans="1:10" ht="27" customHeight="1">
      <c r="A236" s="88" t="s">
        <v>0</v>
      </c>
      <c r="B236" s="115" t="s">
        <v>0</v>
      </c>
      <c r="C236" s="123"/>
      <c r="D236" s="21" t="s">
        <v>16</v>
      </c>
      <c r="E236" s="113" t="s">
        <v>17</v>
      </c>
      <c r="F236" s="114"/>
      <c r="G236" s="23">
        <v>273000</v>
      </c>
      <c r="H236" s="23">
        <v>273000</v>
      </c>
      <c r="I236" s="24">
        <v>105398.27</v>
      </c>
      <c r="J236" s="25">
        <f t="shared" si="9"/>
        <v>0.3860742490842491</v>
      </c>
    </row>
    <row r="237" spans="1:10" ht="27" customHeight="1">
      <c r="A237" s="88"/>
      <c r="B237" s="88"/>
      <c r="C237" s="89"/>
      <c r="D237" s="21">
        <v>4140</v>
      </c>
      <c r="E237" s="90" t="s">
        <v>112</v>
      </c>
      <c r="F237" s="91"/>
      <c r="G237" s="23">
        <v>0</v>
      </c>
      <c r="H237" s="23">
        <v>5000</v>
      </c>
      <c r="I237" s="24">
        <v>218</v>
      </c>
      <c r="J237" s="25">
        <f t="shared" si="9"/>
        <v>0.0436</v>
      </c>
    </row>
    <row r="238" spans="1:10" ht="12" customHeight="1">
      <c r="A238" s="88" t="s">
        <v>0</v>
      </c>
      <c r="B238" s="115" t="s">
        <v>0</v>
      </c>
      <c r="C238" s="123"/>
      <c r="D238" s="21" t="s">
        <v>18</v>
      </c>
      <c r="E238" s="113" t="s">
        <v>19</v>
      </c>
      <c r="F238" s="114"/>
      <c r="G238" s="23">
        <v>24000</v>
      </c>
      <c r="H238" s="23">
        <v>24000</v>
      </c>
      <c r="I238" s="24">
        <v>3364.68</v>
      </c>
      <c r="J238" s="25">
        <f t="shared" si="9"/>
        <v>0.140195</v>
      </c>
    </row>
    <row r="239" spans="1:10" ht="12" customHeight="1">
      <c r="A239" s="88" t="s">
        <v>0</v>
      </c>
      <c r="B239" s="115" t="s">
        <v>0</v>
      </c>
      <c r="C239" s="123"/>
      <c r="D239" s="21" t="s">
        <v>20</v>
      </c>
      <c r="E239" s="113" t="s">
        <v>21</v>
      </c>
      <c r="F239" s="114"/>
      <c r="G239" s="23">
        <v>465000</v>
      </c>
      <c r="H239" s="23">
        <v>465000</v>
      </c>
      <c r="I239" s="24">
        <v>197552.73</v>
      </c>
      <c r="J239" s="25">
        <f t="shared" si="9"/>
        <v>0.42484458064516134</v>
      </c>
    </row>
    <row r="240" spans="1:10" ht="12" customHeight="1">
      <c r="A240" s="88" t="s">
        <v>0</v>
      </c>
      <c r="B240" s="115" t="s">
        <v>0</v>
      </c>
      <c r="C240" s="123"/>
      <c r="D240" s="21" t="s">
        <v>165</v>
      </c>
      <c r="E240" s="113" t="s">
        <v>166</v>
      </c>
      <c r="F240" s="114"/>
      <c r="G240" s="22">
        <v>32000</v>
      </c>
      <c r="H240" s="23">
        <v>32000</v>
      </c>
      <c r="I240" s="24">
        <v>4833.46</v>
      </c>
      <c r="J240" s="25">
        <f t="shared" si="9"/>
        <v>0.151045625</v>
      </c>
    </row>
    <row r="241" spans="1:10" ht="12" customHeight="1" hidden="1">
      <c r="A241" s="88" t="s">
        <v>0</v>
      </c>
      <c r="B241" s="115" t="s">
        <v>0</v>
      </c>
      <c r="C241" s="123"/>
      <c r="D241" s="21" t="s">
        <v>167</v>
      </c>
      <c r="E241" s="113" t="s">
        <v>166</v>
      </c>
      <c r="F241" s="114"/>
      <c r="G241" s="22">
        <v>0</v>
      </c>
      <c r="H241" s="23">
        <v>0</v>
      </c>
      <c r="I241" s="24">
        <v>0</v>
      </c>
      <c r="J241" s="25" t="e">
        <f t="shared" si="9"/>
        <v>#DIV/0!</v>
      </c>
    </row>
    <row r="242" spans="1:10" ht="12" customHeight="1" hidden="1">
      <c r="A242" s="88" t="s">
        <v>0</v>
      </c>
      <c r="B242" s="115" t="s">
        <v>0</v>
      </c>
      <c r="C242" s="123"/>
      <c r="D242" s="21" t="s">
        <v>168</v>
      </c>
      <c r="E242" s="113" t="s">
        <v>166</v>
      </c>
      <c r="F242" s="114"/>
      <c r="G242" s="22">
        <v>0</v>
      </c>
      <c r="H242" s="23">
        <v>0</v>
      </c>
      <c r="I242" s="24">
        <v>0</v>
      </c>
      <c r="J242" s="25" t="e">
        <f t="shared" si="9"/>
        <v>#DIV/0!</v>
      </c>
    </row>
    <row r="243" spans="1:10" ht="12" customHeight="1">
      <c r="A243" s="88" t="s">
        <v>0</v>
      </c>
      <c r="B243" s="115" t="s">
        <v>0</v>
      </c>
      <c r="C243" s="123"/>
      <c r="D243" s="21" t="s">
        <v>67</v>
      </c>
      <c r="E243" s="113" t="s">
        <v>68</v>
      </c>
      <c r="F243" s="114"/>
      <c r="G243" s="22">
        <v>386000</v>
      </c>
      <c r="H243" s="23">
        <v>386000</v>
      </c>
      <c r="I243" s="24">
        <v>219749.73</v>
      </c>
      <c r="J243" s="25">
        <f t="shared" si="9"/>
        <v>0.5692998186528497</v>
      </c>
    </row>
    <row r="244" spans="1:10" ht="12" customHeight="1">
      <c r="A244" s="88" t="s">
        <v>0</v>
      </c>
      <c r="B244" s="115" t="s">
        <v>0</v>
      </c>
      <c r="C244" s="123"/>
      <c r="D244" s="21" t="s">
        <v>22</v>
      </c>
      <c r="E244" s="113" t="s">
        <v>23</v>
      </c>
      <c r="F244" s="114"/>
      <c r="G244" s="23">
        <v>47000</v>
      </c>
      <c r="H244" s="23">
        <v>80200</v>
      </c>
      <c r="I244" s="24">
        <v>4919.47</v>
      </c>
      <c r="J244" s="25">
        <f t="shared" si="9"/>
        <v>0.06134002493765586</v>
      </c>
    </row>
    <row r="245" spans="1:10" ht="12" customHeight="1">
      <c r="A245" s="88" t="s">
        <v>0</v>
      </c>
      <c r="B245" s="115" t="s">
        <v>0</v>
      </c>
      <c r="C245" s="123"/>
      <c r="D245" s="21" t="s">
        <v>24</v>
      </c>
      <c r="E245" s="113" t="s">
        <v>25</v>
      </c>
      <c r="F245" s="114"/>
      <c r="G245" s="23">
        <v>10500</v>
      </c>
      <c r="H245" s="23">
        <v>10500</v>
      </c>
      <c r="I245" s="24">
        <v>1290</v>
      </c>
      <c r="J245" s="25">
        <f t="shared" si="9"/>
        <v>0.12285714285714286</v>
      </c>
    </row>
    <row r="246" spans="1:10" ht="12" customHeight="1">
      <c r="A246" s="88" t="s">
        <v>0</v>
      </c>
      <c r="B246" s="115" t="s">
        <v>0</v>
      </c>
      <c r="C246" s="123"/>
      <c r="D246" s="21" t="s">
        <v>26</v>
      </c>
      <c r="E246" s="113" t="s">
        <v>27</v>
      </c>
      <c r="F246" s="114"/>
      <c r="G246" s="22">
        <v>499000</v>
      </c>
      <c r="H246" s="23">
        <v>499000</v>
      </c>
      <c r="I246" s="24">
        <v>185471.77</v>
      </c>
      <c r="J246" s="25">
        <f t="shared" si="9"/>
        <v>0.3716869138276553</v>
      </c>
    </row>
    <row r="247" spans="1:10" ht="24" customHeight="1">
      <c r="A247" s="88" t="s">
        <v>0</v>
      </c>
      <c r="B247" s="115" t="s">
        <v>0</v>
      </c>
      <c r="C247" s="123"/>
      <c r="D247" s="21" t="s">
        <v>101</v>
      </c>
      <c r="E247" s="113" t="s">
        <v>102</v>
      </c>
      <c r="F247" s="114"/>
      <c r="G247" s="23">
        <v>29500</v>
      </c>
      <c r="H247" s="23">
        <v>29500</v>
      </c>
      <c r="I247" s="24">
        <v>9600.59</v>
      </c>
      <c r="J247" s="25">
        <f t="shared" si="9"/>
        <v>0.3254437288135593</v>
      </c>
    </row>
    <row r="248" spans="1:10" ht="12" customHeight="1">
      <c r="A248" s="88" t="s">
        <v>0</v>
      </c>
      <c r="B248" s="115" t="s">
        <v>0</v>
      </c>
      <c r="C248" s="123"/>
      <c r="D248" s="21" t="s">
        <v>103</v>
      </c>
      <c r="E248" s="113" t="s">
        <v>104</v>
      </c>
      <c r="F248" s="114"/>
      <c r="G248" s="23">
        <v>23000</v>
      </c>
      <c r="H248" s="23">
        <v>23000</v>
      </c>
      <c r="I248" s="24">
        <v>5269.55</v>
      </c>
      <c r="J248" s="25">
        <f t="shared" si="9"/>
        <v>0.2291108695652174</v>
      </c>
    </row>
    <row r="249" spans="1:10" ht="27.75" customHeight="1">
      <c r="A249" s="88" t="s">
        <v>0</v>
      </c>
      <c r="B249" s="115" t="s">
        <v>0</v>
      </c>
      <c r="C249" s="123"/>
      <c r="D249" s="21" t="s">
        <v>28</v>
      </c>
      <c r="E249" s="113" t="s">
        <v>29</v>
      </c>
      <c r="F249" s="114"/>
      <c r="G249" s="23">
        <v>569000</v>
      </c>
      <c r="H249" s="23">
        <v>569000</v>
      </c>
      <c r="I249" s="24">
        <v>426750</v>
      </c>
      <c r="J249" s="25">
        <f t="shared" si="9"/>
        <v>0.75</v>
      </c>
    </row>
    <row r="250" spans="1:10" ht="28.5" customHeight="1">
      <c r="A250" s="88" t="s">
        <v>0</v>
      </c>
      <c r="B250" s="115" t="s">
        <v>0</v>
      </c>
      <c r="C250" s="123"/>
      <c r="D250" s="21" t="s">
        <v>81</v>
      </c>
      <c r="E250" s="113" t="s">
        <v>82</v>
      </c>
      <c r="F250" s="114"/>
      <c r="G250" s="23">
        <v>21000</v>
      </c>
      <c r="H250" s="23">
        <v>21000</v>
      </c>
      <c r="I250" s="24">
        <v>8534.52</v>
      </c>
      <c r="J250" s="25">
        <f t="shared" si="9"/>
        <v>0.4064057142857143</v>
      </c>
    </row>
    <row r="251" spans="1:10" ht="29.25" customHeight="1">
      <c r="A251" s="88" t="s">
        <v>0</v>
      </c>
      <c r="B251" s="115" t="s">
        <v>0</v>
      </c>
      <c r="C251" s="123"/>
      <c r="D251" s="21" t="s">
        <v>107</v>
      </c>
      <c r="E251" s="113" t="s">
        <v>108</v>
      </c>
      <c r="F251" s="114"/>
      <c r="G251" s="23">
        <v>24000</v>
      </c>
      <c r="H251" s="23">
        <v>24000</v>
      </c>
      <c r="I251" s="24">
        <v>1559</v>
      </c>
      <c r="J251" s="25">
        <f t="shared" si="9"/>
        <v>0.06495833333333334</v>
      </c>
    </row>
    <row r="252" spans="1:10" ht="24" customHeight="1">
      <c r="A252" s="88"/>
      <c r="B252" s="88"/>
      <c r="C252" s="89"/>
      <c r="D252" s="21">
        <v>4710</v>
      </c>
      <c r="E252" s="113" t="s">
        <v>334</v>
      </c>
      <c r="F252" s="114"/>
      <c r="G252" s="23">
        <v>191000</v>
      </c>
      <c r="H252" s="23">
        <v>191000</v>
      </c>
      <c r="I252" s="24">
        <v>3819</v>
      </c>
      <c r="J252" s="25">
        <f t="shared" si="9"/>
        <v>0.01999476439790576</v>
      </c>
    </row>
    <row r="253" spans="1:10" ht="12" customHeight="1">
      <c r="A253" s="88" t="s">
        <v>0</v>
      </c>
      <c r="B253" s="139" t="s">
        <v>0</v>
      </c>
      <c r="C253" s="140"/>
      <c r="D253" s="26" t="s">
        <v>30</v>
      </c>
      <c r="E253" s="125" t="s">
        <v>31</v>
      </c>
      <c r="F253" s="126"/>
      <c r="G253" s="27">
        <v>5000000</v>
      </c>
      <c r="H253" s="28">
        <v>4500000</v>
      </c>
      <c r="I253" s="29">
        <v>74309.22</v>
      </c>
      <c r="J253" s="25">
        <f t="shared" si="9"/>
        <v>0.01651316</v>
      </c>
    </row>
    <row r="254" spans="1:10" ht="12" customHeight="1">
      <c r="A254" s="88" t="s">
        <v>0</v>
      </c>
      <c r="B254" s="151" t="s">
        <v>169</v>
      </c>
      <c r="C254" s="151"/>
      <c r="D254" s="109" t="s">
        <v>0</v>
      </c>
      <c r="E254" s="152" t="s">
        <v>170</v>
      </c>
      <c r="F254" s="152"/>
      <c r="G254" s="48">
        <f>SUM(G255:G261)</f>
        <v>561800</v>
      </c>
      <c r="H254" s="48">
        <f>SUM(H255:H261)</f>
        <v>556900</v>
      </c>
      <c r="I254" s="48">
        <f>SUM(I255:I261)</f>
        <v>227982.55999999997</v>
      </c>
      <c r="J254" s="69">
        <f t="shared" si="9"/>
        <v>0.4093779134494523</v>
      </c>
    </row>
    <row r="255" spans="1:10" ht="12" customHeight="1">
      <c r="A255" s="88" t="s">
        <v>0</v>
      </c>
      <c r="B255" s="129"/>
      <c r="C255" s="130"/>
      <c r="D255" s="100" t="s">
        <v>8</v>
      </c>
      <c r="E255" s="131" t="s">
        <v>9</v>
      </c>
      <c r="F255" s="132"/>
      <c r="G255" s="18">
        <v>24800</v>
      </c>
      <c r="H255" s="18">
        <v>24800</v>
      </c>
      <c r="I255" s="20">
        <v>10820.51</v>
      </c>
      <c r="J255" s="17">
        <f t="shared" si="9"/>
        <v>0.4363108870967742</v>
      </c>
    </row>
    <row r="256" spans="1:10" ht="12" customHeight="1">
      <c r="A256" s="88" t="s">
        <v>0</v>
      </c>
      <c r="B256" s="115" t="s">
        <v>0</v>
      </c>
      <c r="C256" s="123"/>
      <c r="D256" s="21" t="s">
        <v>10</v>
      </c>
      <c r="E256" s="113" t="s">
        <v>11</v>
      </c>
      <c r="F256" s="114"/>
      <c r="G256" s="22">
        <v>384000</v>
      </c>
      <c r="H256" s="22">
        <v>384000</v>
      </c>
      <c r="I256" s="24">
        <v>150420.59</v>
      </c>
      <c r="J256" s="25">
        <f t="shared" si="9"/>
        <v>0.39172028645833334</v>
      </c>
    </row>
    <row r="257" spans="1:10" ht="12" customHeight="1">
      <c r="A257" s="88" t="s">
        <v>0</v>
      </c>
      <c r="B257" s="115" t="s">
        <v>0</v>
      </c>
      <c r="C257" s="123"/>
      <c r="D257" s="21" t="s">
        <v>12</v>
      </c>
      <c r="E257" s="113" t="s">
        <v>13</v>
      </c>
      <c r="F257" s="114"/>
      <c r="G257" s="22">
        <v>24700</v>
      </c>
      <c r="H257" s="23">
        <v>19800</v>
      </c>
      <c r="I257" s="24">
        <v>19608.77</v>
      </c>
      <c r="J257" s="25">
        <f t="shared" si="9"/>
        <v>0.9903419191919192</v>
      </c>
    </row>
    <row r="258" spans="1:10" ht="12" customHeight="1">
      <c r="A258" s="88" t="s">
        <v>0</v>
      </c>
      <c r="B258" s="115" t="s">
        <v>0</v>
      </c>
      <c r="C258" s="123"/>
      <c r="D258" s="21" t="s">
        <v>14</v>
      </c>
      <c r="E258" s="113" t="s">
        <v>15</v>
      </c>
      <c r="F258" s="114"/>
      <c r="G258" s="23">
        <v>93700</v>
      </c>
      <c r="H258" s="23">
        <v>93700</v>
      </c>
      <c r="I258" s="24">
        <v>30272.42</v>
      </c>
      <c r="J258" s="25">
        <f t="shared" si="9"/>
        <v>0.3230781216648879</v>
      </c>
    </row>
    <row r="259" spans="1:10" ht="27" customHeight="1">
      <c r="A259" s="88" t="s">
        <v>0</v>
      </c>
      <c r="B259" s="115" t="s">
        <v>0</v>
      </c>
      <c r="C259" s="123"/>
      <c r="D259" s="21" t="s">
        <v>16</v>
      </c>
      <c r="E259" s="113" t="s">
        <v>17</v>
      </c>
      <c r="F259" s="114"/>
      <c r="G259" s="23">
        <v>10200</v>
      </c>
      <c r="H259" s="23">
        <v>10200</v>
      </c>
      <c r="I259" s="24">
        <v>3255.66</v>
      </c>
      <c r="J259" s="25">
        <f aca="true" t="shared" si="10" ref="J259:J331">I259/H259</f>
        <v>0.3191823529411765</v>
      </c>
    </row>
    <row r="260" spans="1:10" ht="27" customHeight="1">
      <c r="A260" s="88"/>
      <c r="B260" s="88"/>
      <c r="C260" s="89"/>
      <c r="D260" s="21" t="s">
        <v>28</v>
      </c>
      <c r="E260" s="113" t="s">
        <v>29</v>
      </c>
      <c r="F260" s="114"/>
      <c r="G260" s="23">
        <v>18100</v>
      </c>
      <c r="H260" s="23">
        <v>18100</v>
      </c>
      <c r="I260" s="24">
        <v>13575</v>
      </c>
      <c r="J260" s="25">
        <f t="shared" si="9"/>
        <v>0.75</v>
      </c>
    </row>
    <row r="261" spans="1:11" ht="27" customHeight="1">
      <c r="A261" s="88" t="s">
        <v>0</v>
      </c>
      <c r="B261" s="139" t="s">
        <v>0</v>
      </c>
      <c r="C261" s="162"/>
      <c r="D261" s="88">
        <v>4710</v>
      </c>
      <c r="E261" s="113" t="s">
        <v>334</v>
      </c>
      <c r="F261" s="127"/>
      <c r="G261" s="40">
        <v>6300</v>
      </c>
      <c r="H261" s="40">
        <v>6300</v>
      </c>
      <c r="I261" s="67">
        <v>29.61</v>
      </c>
      <c r="J261" s="30">
        <f t="shared" si="10"/>
        <v>0.0047</v>
      </c>
      <c r="K261" s="183"/>
    </row>
    <row r="262" spans="1:10" ht="12" customHeight="1">
      <c r="A262" s="88" t="s">
        <v>0</v>
      </c>
      <c r="B262" s="151" t="s">
        <v>171</v>
      </c>
      <c r="C262" s="151"/>
      <c r="D262" s="104" t="s">
        <v>0</v>
      </c>
      <c r="E262" s="128" t="s">
        <v>172</v>
      </c>
      <c r="F262" s="128"/>
      <c r="G262" s="62">
        <f>SUM(G263:G284)</f>
        <v>8121054</v>
      </c>
      <c r="H262" s="62">
        <f>SUM(H263:H284)</f>
        <v>6936846</v>
      </c>
      <c r="I262" s="68">
        <f>SUM(I263:I284)</f>
        <v>3364730.590000001</v>
      </c>
      <c r="J262" s="25">
        <f t="shared" si="10"/>
        <v>0.4850519371483814</v>
      </c>
    </row>
    <row r="263" spans="1:10" ht="27" customHeight="1">
      <c r="A263" s="88" t="s">
        <v>0</v>
      </c>
      <c r="B263" s="129" t="s">
        <v>0</v>
      </c>
      <c r="C263" s="130"/>
      <c r="D263" s="100" t="s">
        <v>173</v>
      </c>
      <c r="E263" s="131" t="s">
        <v>174</v>
      </c>
      <c r="F263" s="132"/>
      <c r="G263" s="19">
        <v>480054</v>
      </c>
      <c r="H263" s="19">
        <v>480054</v>
      </c>
      <c r="I263" s="20">
        <v>172942.18</v>
      </c>
      <c r="J263" s="17">
        <f t="shared" si="10"/>
        <v>0.36025567956938176</v>
      </c>
    </row>
    <row r="264" spans="1:10" ht="12" customHeight="1">
      <c r="A264" s="88" t="s">
        <v>0</v>
      </c>
      <c r="B264" s="115" t="s">
        <v>0</v>
      </c>
      <c r="C264" s="123"/>
      <c r="D264" s="21" t="s">
        <v>8</v>
      </c>
      <c r="E264" s="113" t="s">
        <v>9</v>
      </c>
      <c r="F264" s="114"/>
      <c r="G264" s="23">
        <v>110000</v>
      </c>
      <c r="H264" s="23">
        <v>110000</v>
      </c>
      <c r="I264" s="24">
        <v>58485.89</v>
      </c>
      <c r="J264" s="25">
        <f t="shared" si="10"/>
        <v>0.5316899090909091</v>
      </c>
    </row>
    <row r="265" spans="1:10" ht="12" customHeight="1">
      <c r="A265" s="88" t="s">
        <v>0</v>
      </c>
      <c r="B265" s="115" t="s">
        <v>0</v>
      </c>
      <c r="C265" s="123"/>
      <c r="D265" s="21" t="s">
        <v>10</v>
      </c>
      <c r="E265" s="113" t="s">
        <v>11</v>
      </c>
      <c r="F265" s="114"/>
      <c r="G265" s="22">
        <v>2387000</v>
      </c>
      <c r="H265" s="22">
        <v>2387000</v>
      </c>
      <c r="I265" s="24">
        <v>1144160.55</v>
      </c>
      <c r="J265" s="25">
        <f t="shared" si="10"/>
        <v>0.47932993297025556</v>
      </c>
    </row>
    <row r="266" spans="1:10" ht="12" customHeight="1">
      <c r="A266" s="88" t="s">
        <v>0</v>
      </c>
      <c r="B266" s="115" t="s">
        <v>0</v>
      </c>
      <c r="C266" s="123"/>
      <c r="D266" s="21" t="s">
        <v>12</v>
      </c>
      <c r="E266" s="113" t="s">
        <v>13</v>
      </c>
      <c r="F266" s="114"/>
      <c r="G266" s="22">
        <v>186000</v>
      </c>
      <c r="H266" s="23">
        <v>180000</v>
      </c>
      <c r="I266" s="24">
        <v>162022.39</v>
      </c>
      <c r="J266" s="25">
        <f t="shared" si="10"/>
        <v>0.900124388888889</v>
      </c>
    </row>
    <row r="267" spans="1:10" ht="12" customHeight="1">
      <c r="A267" s="88" t="s">
        <v>0</v>
      </c>
      <c r="B267" s="115" t="s">
        <v>0</v>
      </c>
      <c r="C267" s="123"/>
      <c r="D267" s="21" t="s">
        <v>14</v>
      </c>
      <c r="E267" s="113" t="s">
        <v>15</v>
      </c>
      <c r="F267" s="114"/>
      <c r="G267" s="22">
        <v>615300</v>
      </c>
      <c r="H267" s="23">
        <v>610250</v>
      </c>
      <c r="I267" s="24">
        <v>228704.3</v>
      </c>
      <c r="J267" s="25">
        <f t="shared" si="10"/>
        <v>0.37477148709545266</v>
      </c>
    </row>
    <row r="268" spans="1:10" ht="27" customHeight="1">
      <c r="A268" s="88" t="s">
        <v>0</v>
      </c>
      <c r="B268" s="115" t="s">
        <v>0</v>
      </c>
      <c r="C268" s="123"/>
      <c r="D268" s="21" t="s">
        <v>16</v>
      </c>
      <c r="E268" s="113" t="s">
        <v>17</v>
      </c>
      <c r="F268" s="114"/>
      <c r="G268" s="23">
        <v>56000</v>
      </c>
      <c r="H268" s="23">
        <v>62000</v>
      </c>
      <c r="I268" s="24">
        <v>27500.67</v>
      </c>
      <c r="J268" s="25">
        <f t="shared" si="10"/>
        <v>0.4435591935483871</v>
      </c>
    </row>
    <row r="269" spans="1:10" ht="12" customHeight="1">
      <c r="A269" s="88" t="s">
        <v>0</v>
      </c>
      <c r="B269" s="115" t="s">
        <v>0</v>
      </c>
      <c r="C269" s="123"/>
      <c r="D269" s="21" t="s">
        <v>18</v>
      </c>
      <c r="E269" s="113" t="s">
        <v>19</v>
      </c>
      <c r="F269" s="114"/>
      <c r="G269" s="22">
        <v>35000</v>
      </c>
      <c r="H269" s="23">
        <v>35000</v>
      </c>
      <c r="I269" s="24">
        <v>7447.08</v>
      </c>
      <c r="J269" s="25">
        <f t="shared" si="10"/>
        <v>0.2127737142857143</v>
      </c>
    </row>
    <row r="270" spans="1:10" ht="12" customHeight="1">
      <c r="A270" s="88" t="s">
        <v>0</v>
      </c>
      <c r="B270" s="115" t="s">
        <v>0</v>
      </c>
      <c r="C270" s="123"/>
      <c r="D270" s="21" t="s">
        <v>20</v>
      </c>
      <c r="E270" s="113" t="s">
        <v>21</v>
      </c>
      <c r="F270" s="114"/>
      <c r="G270" s="22">
        <v>91000</v>
      </c>
      <c r="H270" s="23">
        <v>91000</v>
      </c>
      <c r="I270" s="24">
        <v>29928.31</v>
      </c>
      <c r="J270" s="25">
        <f t="shared" si="10"/>
        <v>0.3288825274725275</v>
      </c>
    </row>
    <row r="271" spans="1:10" ht="12" customHeight="1">
      <c r="A271" s="88" t="s">
        <v>0</v>
      </c>
      <c r="B271" s="115" t="s">
        <v>0</v>
      </c>
      <c r="C271" s="123"/>
      <c r="D271" s="21" t="s">
        <v>165</v>
      </c>
      <c r="E271" s="113" t="s">
        <v>166</v>
      </c>
      <c r="F271" s="114"/>
      <c r="G271" s="22">
        <v>8000</v>
      </c>
      <c r="H271" s="23">
        <v>11300</v>
      </c>
      <c r="I271" s="24">
        <v>9525.77</v>
      </c>
      <c r="J271" s="25">
        <f t="shared" si="10"/>
        <v>0.8429884955752213</v>
      </c>
    </row>
    <row r="272" spans="1:10" ht="12" customHeight="1">
      <c r="A272" s="88" t="s">
        <v>0</v>
      </c>
      <c r="B272" s="115" t="s">
        <v>0</v>
      </c>
      <c r="C272" s="123"/>
      <c r="D272" s="21" t="s">
        <v>67</v>
      </c>
      <c r="E272" s="113" t="s">
        <v>68</v>
      </c>
      <c r="F272" s="114"/>
      <c r="G272" s="22">
        <v>60000</v>
      </c>
      <c r="H272" s="22">
        <v>60000</v>
      </c>
      <c r="I272" s="24">
        <v>37409.07</v>
      </c>
      <c r="J272" s="25">
        <f t="shared" si="10"/>
        <v>0.6234845</v>
      </c>
    </row>
    <row r="273" spans="1:10" ht="12" customHeight="1">
      <c r="A273" s="88" t="s">
        <v>0</v>
      </c>
      <c r="B273" s="115" t="s">
        <v>0</v>
      </c>
      <c r="C273" s="123"/>
      <c r="D273" s="21" t="s">
        <v>22</v>
      </c>
      <c r="E273" s="113" t="s">
        <v>23</v>
      </c>
      <c r="F273" s="114"/>
      <c r="G273" s="23">
        <v>9000</v>
      </c>
      <c r="H273" s="23">
        <v>9000</v>
      </c>
      <c r="I273" s="24">
        <v>307.5</v>
      </c>
      <c r="J273" s="25">
        <f t="shared" si="10"/>
        <v>0.034166666666666665</v>
      </c>
    </row>
    <row r="274" spans="1:10" ht="12" customHeight="1">
      <c r="A274" s="88" t="s">
        <v>0</v>
      </c>
      <c r="B274" s="115" t="s">
        <v>0</v>
      </c>
      <c r="C274" s="123"/>
      <c r="D274" s="21" t="s">
        <v>24</v>
      </c>
      <c r="E274" s="113" t="s">
        <v>25</v>
      </c>
      <c r="F274" s="114"/>
      <c r="G274" s="23">
        <v>3000</v>
      </c>
      <c r="H274" s="23">
        <v>3000</v>
      </c>
      <c r="I274" s="24">
        <v>425</v>
      </c>
      <c r="J274" s="25">
        <f t="shared" si="10"/>
        <v>0.14166666666666666</v>
      </c>
    </row>
    <row r="275" spans="1:10" ht="12" customHeight="1">
      <c r="A275" s="88" t="s">
        <v>0</v>
      </c>
      <c r="B275" s="115" t="s">
        <v>0</v>
      </c>
      <c r="C275" s="123"/>
      <c r="D275" s="21" t="s">
        <v>26</v>
      </c>
      <c r="E275" s="113" t="s">
        <v>27</v>
      </c>
      <c r="F275" s="114"/>
      <c r="G275" s="22">
        <v>110000</v>
      </c>
      <c r="H275" s="22">
        <v>110000</v>
      </c>
      <c r="I275" s="24">
        <v>37414.7</v>
      </c>
      <c r="J275" s="25">
        <f t="shared" si="10"/>
        <v>0.34013363636363636</v>
      </c>
    </row>
    <row r="276" spans="1:10" ht="24" customHeight="1">
      <c r="A276" s="88" t="s">
        <v>0</v>
      </c>
      <c r="B276" s="115" t="s">
        <v>0</v>
      </c>
      <c r="C276" s="123"/>
      <c r="D276" s="21" t="s">
        <v>101</v>
      </c>
      <c r="E276" s="113" t="s">
        <v>102</v>
      </c>
      <c r="F276" s="114"/>
      <c r="G276" s="23">
        <v>9000</v>
      </c>
      <c r="H276" s="23">
        <v>9000</v>
      </c>
      <c r="I276" s="24">
        <v>2617.73</v>
      </c>
      <c r="J276" s="25">
        <f t="shared" si="10"/>
        <v>0.2908588888888889</v>
      </c>
    </row>
    <row r="277" spans="1:10" ht="12" customHeight="1">
      <c r="A277" s="88" t="s">
        <v>0</v>
      </c>
      <c r="B277" s="115" t="s">
        <v>0</v>
      </c>
      <c r="C277" s="123"/>
      <c r="D277" s="21" t="s">
        <v>103</v>
      </c>
      <c r="E277" s="113" t="s">
        <v>104</v>
      </c>
      <c r="F277" s="114"/>
      <c r="G277" s="23">
        <v>7000</v>
      </c>
      <c r="H277" s="23">
        <v>7000</v>
      </c>
      <c r="I277" s="24">
        <v>2552.44</v>
      </c>
      <c r="J277" s="25">
        <f t="shared" si="10"/>
        <v>0.36463428571428574</v>
      </c>
    </row>
    <row r="278" spans="1:10" ht="12" customHeight="1">
      <c r="A278" s="88" t="s">
        <v>0</v>
      </c>
      <c r="B278" s="115" t="s">
        <v>0</v>
      </c>
      <c r="C278" s="123"/>
      <c r="D278" s="21" t="s">
        <v>40</v>
      </c>
      <c r="E278" s="113" t="s">
        <v>41</v>
      </c>
      <c r="F278" s="114"/>
      <c r="G278" s="23">
        <v>820000</v>
      </c>
      <c r="H278" s="23">
        <v>1337792</v>
      </c>
      <c r="I278" s="24">
        <v>437164.17</v>
      </c>
      <c r="J278" s="25">
        <f t="shared" si="10"/>
        <v>0.3267803739295795</v>
      </c>
    </row>
    <row r="279" spans="1:10" ht="24.75" customHeight="1">
      <c r="A279" s="88" t="s">
        <v>0</v>
      </c>
      <c r="B279" s="115" t="s">
        <v>0</v>
      </c>
      <c r="C279" s="123"/>
      <c r="D279" s="21" t="s">
        <v>28</v>
      </c>
      <c r="E279" s="113" t="s">
        <v>29</v>
      </c>
      <c r="F279" s="114"/>
      <c r="G279" s="23">
        <v>122000</v>
      </c>
      <c r="H279" s="23">
        <v>122000</v>
      </c>
      <c r="I279" s="24">
        <v>91500</v>
      </c>
      <c r="J279" s="25">
        <f t="shared" si="10"/>
        <v>0.75</v>
      </c>
    </row>
    <row r="280" spans="1:10" ht="24.75" customHeight="1">
      <c r="A280" s="88"/>
      <c r="B280" s="88"/>
      <c r="C280" s="89"/>
      <c r="D280" s="21">
        <v>4480</v>
      </c>
      <c r="E280" s="90" t="s">
        <v>346</v>
      </c>
      <c r="F280" s="91"/>
      <c r="G280" s="23">
        <v>0</v>
      </c>
      <c r="H280" s="23">
        <v>1750</v>
      </c>
      <c r="I280" s="24">
        <v>1719</v>
      </c>
      <c r="J280" s="25">
        <f t="shared" si="10"/>
        <v>0.9822857142857143</v>
      </c>
    </row>
    <row r="281" spans="1:10" ht="26.25" customHeight="1">
      <c r="A281" s="88" t="s">
        <v>0</v>
      </c>
      <c r="B281" s="115" t="s">
        <v>0</v>
      </c>
      <c r="C281" s="123"/>
      <c r="D281" s="21" t="s">
        <v>81</v>
      </c>
      <c r="E281" s="113" t="s">
        <v>82</v>
      </c>
      <c r="F281" s="114"/>
      <c r="G281" s="23">
        <v>5000</v>
      </c>
      <c r="H281" s="23">
        <v>5000</v>
      </c>
      <c r="I281" s="24">
        <v>1600.2</v>
      </c>
      <c r="J281" s="25">
        <f t="shared" si="10"/>
        <v>0.32004</v>
      </c>
    </row>
    <row r="282" spans="1:10" ht="26.25" customHeight="1">
      <c r="A282" s="88"/>
      <c r="B282" s="88"/>
      <c r="C282" s="89"/>
      <c r="D282" s="21" t="s">
        <v>107</v>
      </c>
      <c r="E282" s="113" t="s">
        <v>108</v>
      </c>
      <c r="F282" s="114"/>
      <c r="G282" s="23">
        <v>8000</v>
      </c>
      <c r="H282" s="23">
        <v>8000</v>
      </c>
      <c r="I282" s="24">
        <v>1959</v>
      </c>
      <c r="J282" s="25">
        <f t="shared" si="10"/>
        <v>0.244875</v>
      </c>
    </row>
    <row r="283" spans="1:10" ht="26.25" customHeight="1">
      <c r="A283" s="88"/>
      <c r="B283" s="88"/>
      <c r="C283" s="110"/>
      <c r="D283" s="88">
        <v>4710</v>
      </c>
      <c r="E283" s="113" t="s">
        <v>334</v>
      </c>
      <c r="F283" s="127"/>
      <c r="G283" s="40">
        <v>39700</v>
      </c>
      <c r="H283" s="40">
        <v>39700</v>
      </c>
      <c r="I283" s="67">
        <v>135.62</v>
      </c>
      <c r="J283" s="25">
        <f t="shared" si="10"/>
        <v>0.0034161209068010075</v>
      </c>
    </row>
    <row r="284" spans="1:10" ht="12.75">
      <c r="A284" s="88" t="s">
        <v>0</v>
      </c>
      <c r="B284" s="139" t="s">
        <v>0</v>
      </c>
      <c r="C284" s="140"/>
      <c r="D284" s="26">
        <v>6050</v>
      </c>
      <c r="E284" s="125" t="s">
        <v>31</v>
      </c>
      <c r="F284" s="126"/>
      <c r="G284" s="28">
        <v>2960000</v>
      </c>
      <c r="H284" s="28">
        <v>1258000</v>
      </c>
      <c r="I284" s="29">
        <v>909209.02</v>
      </c>
      <c r="J284" s="30">
        <f t="shared" si="10"/>
        <v>0.7227416693163752</v>
      </c>
    </row>
    <row r="285" spans="1:10" ht="12" customHeight="1">
      <c r="A285" s="88" t="s">
        <v>0</v>
      </c>
      <c r="B285" s="153" t="s">
        <v>175</v>
      </c>
      <c r="C285" s="153"/>
      <c r="D285" s="107" t="s">
        <v>0</v>
      </c>
      <c r="E285" s="142" t="s">
        <v>176</v>
      </c>
      <c r="F285" s="142"/>
      <c r="G285" s="31">
        <f>G286</f>
        <v>67380</v>
      </c>
      <c r="H285" s="31">
        <f>H286</f>
        <v>67380</v>
      </c>
      <c r="I285" s="51">
        <f>I286</f>
        <v>19090.83</v>
      </c>
      <c r="J285" s="30">
        <f t="shared" si="10"/>
        <v>0.28333081032947466</v>
      </c>
    </row>
    <row r="286" spans="1:10" ht="67.5" customHeight="1">
      <c r="A286" s="191" t="s">
        <v>0</v>
      </c>
      <c r="B286" s="147" t="s">
        <v>0</v>
      </c>
      <c r="C286" s="147"/>
      <c r="D286" s="103" t="s">
        <v>177</v>
      </c>
      <c r="E286" s="146" t="s">
        <v>178</v>
      </c>
      <c r="F286" s="146"/>
      <c r="G286" s="32">
        <v>67380</v>
      </c>
      <c r="H286" s="33">
        <v>67380</v>
      </c>
      <c r="I286" s="38">
        <v>19090.83</v>
      </c>
      <c r="J286" s="35">
        <f t="shared" si="10"/>
        <v>0.28333081032947466</v>
      </c>
    </row>
    <row r="287" spans="1:10" ht="12" customHeight="1">
      <c r="A287" s="88" t="s">
        <v>0</v>
      </c>
      <c r="B287" s="148" t="s">
        <v>179</v>
      </c>
      <c r="C287" s="148"/>
      <c r="D287" s="105" t="s">
        <v>0</v>
      </c>
      <c r="E287" s="149" t="s">
        <v>180</v>
      </c>
      <c r="F287" s="149"/>
      <c r="G287" s="15">
        <f>SUM(G288:G292)</f>
        <v>1220000</v>
      </c>
      <c r="H287" s="15">
        <f>SUM(H288:H292)</f>
        <v>1220000</v>
      </c>
      <c r="I287" s="47">
        <f>SUM(I288:I292)</f>
        <v>347274.89999999997</v>
      </c>
      <c r="J287" s="17">
        <f t="shared" si="10"/>
        <v>0.28465155737704917</v>
      </c>
    </row>
    <row r="288" spans="1:10" ht="12" customHeight="1">
      <c r="A288" s="88" t="s">
        <v>0</v>
      </c>
      <c r="B288" s="129" t="s">
        <v>0</v>
      </c>
      <c r="C288" s="130"/>
      <c r="D288" s="100" t="s">
        <v>14</v>
      </c>
      <c r="E288" s="131" t="s">
        <v>15</v>
      </c>
      <c r="F288" s="132"/>
      <c r="G288" s="19">
        <v>35000</v>
      </c>
      <c r="H288" s="19">
        <v>35000</v>
      </c>
      <c r="I288" s="20">
        <v>3880.84</v>
      </c>
      <c r="J288" s="17">
        <f t="shared" si="10"/>
        <v>0.11088114285714286</v>
      </c>
    </row>
    <row r="289" spans="1:10" ht="29.25" customHeight="1">
      <c r="A289" s="88" t="s">
        <v>0</v>
      </c>
      <c r="B289" s="115" t="s">
        <v>0</v>
      </c>
      <c r="C289" s="123"/>
      <c r="D289" s="21" t="s">
        <v>16</v>
      </c>
      <c r="E289" s="113" t="s">
        <v>17</v>
      </c>
      <c r="F289" s="114"/>
      <c r="G289" s="23">
        <v>4000</v>
      </c>
      <c r="H289" s="23">
        <v>4000</v>
      </c>
      <c r="I289" s="24">
        <v>216.11</v>
      </c>
      <c r="J289" s="25">
        <f t="shared" si="10"/>
        <v>0.054027500000000006</v>
      </c>
    </row>
    <row r="290" spans="1:10" ht="12" customHeight="1">
      <c r="A290" s="88" t="s">
        <v>0</v>
      </c>
      <c r="B290" s="115" t="s">
        <v>0</v>
      </c>
      <c r="C290" s="123"/>
      <c r="D290" s="21" t="s">
        <v>18</v>
      </c>
      <c r="E290" s="113" t="s">
        <v>19</v>
      </c>
      <c r="F290" s="114"/>
      <c r="G290" s="23">
        <v>150000</v>
      </c>
      <c r="H290" s="23">
        <v>150000</v>
      </c>
      <c r="I290" s="24">
        <v>31186.81</v>
      </c>
      <c r="J290" s="25">
        <f t="shared" si="10"/>
        <v>0.20791206666666667</v>
      </c>
    </row>
    <row r="291" spans="1:10" ht="12" customHeight="1">
      <c r="A291" s="88" t="s">
        <v>0</v>
      </c>
      <c r="B291" s="115" t="s">
        <v>0</v>
      </c>
      <c r="C291" s="123"/>
      <c r="D291" s="21" t="s">
        <v>26</v>
      </c>
      <c r="E291" s="113" t="s">
        <v>27</v>
      </c>
      <c r="F291" s="114"/>
      <c r="G291" s="22">
        <v>1030000</v>
      </c>
      <c r="H291" s="22">
        <v>1030000</v>
      </c>
      <c r="I291" s="24">
        <v>311722.91</v>
      </c>
      <c r="J291" s="25">
        <f t="shared" si="10"/>
        <v>0.30264360194174755</v>
      </c>
    </row>
    <row r="292" spans="1:10" ht="25.5" customHeight="1">
      <c r="A292" s="88" t="s">
        <v>0</v>
      </c>
      <c r="B292" s="139" t="s">
        <v>0</v>
      </c>
      <c r="C292" s="140"/>
      <c r="D292" s="26" t="s">
        <v>101</v>
      </c>
      <c r="E292" s="125" t="s">
        <v>102</v>
      </c>
      <c r="F292" s="126"/>
      <c r="G292" s="27">
        <v>1000</v>
      </c>
      <c r="H292" s="27">
        <v>1000</v>
      </c>
      <c r="I292" s="29">
        <v>268.23</v>
      </c>
      <c r="J292" s="30">
        <f t="shared" si="10"/>
        <v>0.26823</v>
      </c>
    </row>
    <row r="293" spans="1:10" ht="12" customHeight="1">
      <c r="A293" s="88" t="s">
        <v>0</v>
      </c>
      <c r="B293" s="151" t="s">
        <v>181</v>
      </c>
      <c r="C293" s="151"/>
      <c r="D293" s="109" t="s">
        <v>0</v>
      </c>
      <c r="E293" s="152" t="s">
        <v>182</v>
      </c>
      <c r="F293" s="152"/>
      <c r="G293" s="48">
        <f>G294+G295</f>
        <v>115000</v>
      </c>
      <c r="H293" s="48">
        <f>H294+H295</f>
        <v>115000</v>
      </c>
      <c r="I293" s="49">
        <f>I294+I295</f>
        <v>19253</v>
      </c>
      <c r="J293" s="25">
        <f t="shared" si="10"/>
        <v>0.16741739130434782</v>
      </c>
    </row>
    <row r="294" spans="1:10" ht="12" customHeight="1">
      <c r="A294" s="88" t="s">
        <v>0</v>
      </c>
      <c r="B294" s="129" t="s">
        <v>0</v>
      </c>
      <c r="C294" s="130"/>
      <c r="D294" s="100" t="s">
        <v>26</v>
      </c>
      <c r="E294" s="131" t="s">
        <v>27</v>
      </c>
      <c r="F294" s="132"/>
      <c r="G294" s="18">
        <v>46000</v>
      </c>
      <c r="H294" s="18">
        <v>46000</v>
      </c>
      <c r="I294" s="20">
        <v>5945</v>
      </c>
      <c r="J294" s="17">
        <f t="shared" si="10"/>
        <v>0.1292391304347826</v>
      </c>
    </row>
    <row r="295" spans="1:10" ht="25.5" customHeight="1">
      <c r="A295" s="88" t="s">
        <v>0</v>
      </c>
      <c r="B295" s="139" t="s">
        <v>0</v>
      </c>
      <c r="C295" s="140"/>
      <c r="D295" s="26" t="s">
        <v>107</v>
      </c>
      <c r="E295" s="125" t="s">
        <v>108</v>
      </c>
      <c r="F295" s="126"/>
      <c r="G295" s="27">
        <v>69000</v>
      </c>
      <c r="H295" s="27">
        <v>69000</v>
      </c>
      <c r="I295" s="29">
        <v>13308</v>
      </c>
      <c r="J295" s="30">
        <f t="shared" si="10"/>
        <v>0.1928695652173913</v>
      </c>
    </row>
    <row r="296" spans="1:10" ht="12" customHeight="1">
      <c r="A296" s="88" t="s">
        <v>0</v>
      </c>
      <c r="B296" s="151" t="s">
        <v>183</v>
      </c>
      <c r="C296" s="151"/>
      <c r="D296" s="109" t="s">
        <v>0</v>
      </c>
      <c r="E296" s="152" t="s">
        <v>184</v>
      </c>
      <c r="F296" s="152"/>
      <c r="G296" s="48">
        <f>SUM(G297:G307)</f>
        <v>291200</v>
      </c>
      <c r="H296" s="48">
        <f>SUM(H297:H307)</f>
        <v>291200</v>
      </c>
      <c r="I296" s="49">
        <f>SUM(I297:I307)</f>
        <v>129351.67</v>
      </c>
      <c r="J296" s="25">
        <f t="shared" si="10"/>
        <v>0.44420216346153846</v>
      </c>
    </row>
    <row r="297" spans="1:10" ht="12" customHeight="1">
      <c r="A297" s="88" t="s">
        <v>0</v>
      </c>
      <c r="B297" s="129" t="s">
        <v>0</v>
      </c>
      <c r="C297" s="130"/>
      <c r="D297" s="100" t="s">
        <v>8</v>
      </c>
      <c r="E297" s="131" t="s">
        <v>9</v>
      </c>
      <c r="F297" s="132"/>
      <c r="G297" s="19">
        <v>1000</v>
      </c>
      <c r="H297" s="19">
        <v>1000</v>
      </c>
      <c r="I297" s="20">
        <v>0</v>
      </c>
      <c r="J297" s="17">
        <f t="shared" si="10"/>
        <v>0</v>
      </c>
    </row>
    <row r="298" spans="1:10" ht="12" customHeight="1">
      <c r="A298" s="88" t="s">
        <v>0</v>
      </c>
      <c r="B298" s="115" t="s">
        <v>0</v>
      </c>
      <c r="C298" s="123"/>
      <c r="D298" s="21" t="s">
        <v>10</v>
      </c>
      <c r="E298" s="113" t="s">
        <v>11</v>
      </c>
      <c r="F298" s="114"/>
      <c r="G298" s="23">
        <v>156600</v>
      </c>
      <c r="H298" s="23">
        <v>156000</v>
      </c>
      <c r="I298" s="24">
        <v>70890.92</v>
      </c>
      <c r="J298" s="25">
        <f t="shared" si="10"/>
        <v>0.45442897435897434</v>
      </c>
    </row>
    <row r="299" spans="1:10" ht="12" customHeight="1">
      <c r="A299" s="88" t="s">
        <v>0</v>
      </c>
      <c r="B299" s="115" t="s">
        <v>0</v>
      </c>
      <c r="C299" s="123"/>
      <c r="D299" s="21" t="s">
        <v>12</v>
      </c>
      <c r="E299" s="113" t="s">
        <v>13</v>
      </c>
      <c r="F299" s="114"/>
      <c r="G299" s="23">
        <v>9000</v>
      </c>
      <c r="H299" s="23">
        <v>9600</v>
      </c>
      <c r="I299" s="24">
        <v>9447.45</v>
      </c>
      <c r="J299" s="25">
        <f t="shared" si="10"/>
        <v>0.9841093750000001</v>
      </c>
    </row>
    <row r="300" spans="1:10" ht="12" customHeight="1">
      <c r="A300" s="88" t="s">
        <v>0</v>
      </c>
      <c r="B300" s="115" t="s">
        <v>0</v>
      </c>
      <c r="C300" s="123"/>
      <c r="D300" s="21" t="s">
        <v>14</v>
      </c>
      <c r="E300" s="113" t="s">
        <v>15</v>
      </c>
      <c r="F300" s="114"/>
      <c r="G300" s="22">
        <v>29000</v>
      </c>
      <c r="H300" s="23">
        <v>28980</v>
      </c>
      <c r="I300" s="24">
        <v>11142.29</v>
      </c>
      <c r="J300" s="25">
        <f t="shared" si="10"/>
        <v>0.3844820565907523</v>
      </c>
    </row>
    <row r="301" spans="1:10" ht="25.5" customHeight="1">
      <c r="A301" s="88" t="s">
        <v>0</v>
      </c>
      <c r="B301" s="115" t="s">
        <v>0</v>
      </c>
      <c r="C301" s="123"/>
      <c r="D301" s="21" t="s">
        <v>16</v>
      </c>
      <c r="E301" s="113" t="s">
        <v>17</v>
      </c>
      <c r="F301" s="114"/>
      <c r="G301" s="23">
        <v>4000</v>
      </c>
      <c r="H301" s="23">
        <v>4000</v>
      </c>
      <c r="I301" s="24">
        <v>1078.34</v>
      </c>
      <c r="J301" s="25">
        <f t="shared" si="10"/>
        <v>0.26958499999999996</v>
      </c>
    </row>
    <row r="302" spans="1:10" ht="12" customHeight="1">
      <c r="A302" s="88" t="s">
        <v>0</v>
      </c>
      <c r="B302" s="115" t="s">
        <v>0</v>
      </c>
      <c r="C302" s="123"/>
      <c r="D302" s="21" t="s">
        <v>185</v>
      </c>
      <c r="E302" s="113" t="s">
        <v>186</v>
      </c>
      <c r="F302" s="114"/>
      <c r="G302" s="23">
        <v>78000</v>
      </c>
      <c r="H302" s="23">
        <v>78000</v>
      </c>
      <c r="I302" s="24">
        <v>31862.97</v>
      </c>
      <c r="J302" s="25">
        <f t="shared" si="10"/>
        <v>0.4084996153846154</v>
      </c>
    </row>
    <row r="303" spans="1:10" ht="12" customHeight="1">
      <c r="A303" s="88" t="s">
        <v>0</v>
      </c>
      <c r="B303" s="115" t="s">
        <v>0</v>
      </c>
      <c r="C303" s="123"/>
      <c r="D303" s="21" t="s">
        <v>67</v>
      </c>
      <c r="E303" s="113" t="s">
        <v>68</v>
      </c>
      <c r="F303" s="114"/>
      <c r="G303" s="23">
        <v>4200</v>
      </c>
      <c r="H303" s="23">
        <v>4200</v>
      </c>
      <c r="I303" s="24">
        <v>0</v>
      </c>
      <c r="J303" s="25">
        <f t="shared" si="10"/>
        <v>0</v>
      </c>
    </row>
    <row r="304" spans="1:10" ht="12" customHeight="1">
      <c r="A304" s="88" t="s">
        <v>0</v>
      </c>
      <c r="B304" s="115" t="s">
        <v>0</v>
      </c>
      <c r="C304" s="123"/>
      <c r="D304" s="21" t="s">
        <v>103</v>
      </c>
      <c r="E304" s="113" t="s">
        <v>104</v>
      </c>
      <c r="F304" s="114"/>
      <c r="G304" s="22">
        <v>1500</v>
      </c>
      <c r="H304" s="22">
        <v>1500</v>
      </c>
      <c r="I304" s="24">
        <v>386.9</v>
      </c>
      <c r="J304" s="25">
        <f t="shared" si="10"/>
        <v>0.2579333333333333</v>
      </c>
    </row>
    <row r="305" spans="1:10" ht="12" customHeight="1">
      <c r="A305" s="88"/>
      <c r="B305" s="88"/>
      <c r="C305" s="110"/>
      <c r="D305" s="88" t="s">
        <v>28</v>
      </c>
      <c r="E305" s="113" t="s">
        <v>29</v>
      </c>
      <c r="F305" s="127"/>
      <c r="G305" s="66">
        <v>5900</v>
      </c>
      <c r="H305" s="66">
        <v>5900</v>
      </c>
      <c r="I305" s="24">
        <v>4425</v>
      </c>
      <c r="J305" s="25">
        <f t="shared" si="10"/>
        <v>0.75</v>
      </c>
    </row>
    <row r="306" spans="1:10" ht="12" customHeight="1">
      <c r="A306" s="88"/>
      <c r="B306" s="88"/>
      <c r="C306" s="110"/>
      <c r="D306" s="88">
        <v>4520</v>
      </c>
      <c r="E306" s="90"/>
      <c r="F306" s="96"/>
      <c r="G306" s="66">
        <v>0</v>
      </c>
      <c r="H306" s="23">
        <v>20</v>
      </c>
      <c r="I306" s="24">
        <v>17</v>
      </c>
      <c r="J306" s="25">
        <f t="shared" si="10"/>
        <v>0.85</v>
      </c>
    </row>
    <row r="307" spans="1:10" ht="24.75" customHeight="1">
      <c r="A307" s="88" t="s">
        <v>0</v>
      </c>
      <c r="B307" s="139" t="s">
        <v>0</v>
      </c>
      <c r="C307" s="140"/>
      <c r="D307" s="26">
        <v>4710</v>
      </c>
      <c r="E307" s="125" t="s">
        <v>334</v>
      </c>
      <c r="F307" s="126"/>
      <c r="G307" s="27">
        <v>2000</v>
      </c>
      <c r="H307" s="28">
        <v>2000</v>
      </c>
      <c r="I307" s="29">
        <v>100.8</v>
      </c>
      <c r="J307" s="30">
        <f t="shared" si="10"/>
        <v>0.0504</v>
      </c>
    </row>
    <row r="308" spans="1:10" ht="67.5" customHeight="1">
      <c r="A308" s="88" t="s">
        <v>0</v>
      </c>
      <c r="B308" s="151" t="s">
        <v>187</v>
      </c>
      <c r="C308" s="151"/>
      <c r="D308" s="109" t="s">
        <v>0</v>
      </c>
      <c r="E308" s="152" t="s">
        <v>188</v>
      </c>
      <c r="F308" s="152"/>
      <c r="G308" s="48">
        <f>SUM(G309:G316)</f>
        <v>573700</v>
      </c>
      <c r="H308" s="48">
        <f>SUM(H309:H316)</f>
        <v>573700</v>
      </c>
      <c r="I308" s="49">
        <f>SUM(I309:I316)</f>
        <v>209219.86</v>
      </c>
      <c r="J308" s="25">
        <f t="shared" si="10"/>
        <v>0.3646851316018825</v>
      </c>
    </row>
    <row r="309" spans="1:10" ht="25.5" customHeight="1">
      <c r="A309" s="88" t="s">
        <v>0</v>
      </c>
      <c r="B309" s="129" t="s">
        <v>0</v>
      </c>
      <c r="C309" s="130"/>
      <c r="D309" s="100" t="s">
        <v>173</v>
      </c>
      <c r="E309" s="131" t="s">
        <v>174</v>
      </c>
      <c r="F309" s="132"/>
      <c r="G309" s="19">
        <v>440000</v>
      </c>
      <c r="H309" s="19">
        <v>440000</v>
      </c>
      <c r="I309" s="20">
        <v>159671.7</v>
      </c>
      <c r="J309" s="17">
        <f t="shared" si="10"/>
        <v>0.3628902272727273</v>
      </c>
    </row>
    <row r="310" spans="1:10" ht="12" customHeight="1">
      <c r="A310" s="88" t="s">
        <v>0</v>
      </c>
      <c r="B310" s="115" t="s">
        <v>0</v>
      </c>
      <c r="C310" s="123"/>
      <c r="D310" s="21" t="s">
        <v>8</v>
      </c>
      <c r="E310" s="113" t="s">
        <v>9</v>
      </c>
      <c r="F310" s="114"/>
      <c r="G310" s="22">
        <v>5600</v>
      </c>
      <c r="H310" s="22">
        <v>5600</v>
      </c>
      <c r="I310" s="24">
        <v>1870.46</v>
      </c>
      <c r="J310" s="25">
        <f t="shared" si="10"/>
        <v>0.33401071428571427</v>
      </c>
    </row>
    <row r="311" spans="1:10" ht="12" customHeight="1">
      <c r="A311" s="88" t="s">
        <v>0</v>
      </c>
      <c r="B311" s="115" t="s">
        <v>0</v>
      </c>
      <c r="C311" s="123"/>
      <c r="D311" s="21" t="s">
        <v>10</v>
      </c>
      <c r="E311" s="113" t="s">
        <v>11</v>
      </c>
      <c r="F311" s="114"/>
      <c r="G311" s="22">
        <v>90900</v>
      </c>
      <c r="H311" s="22">
        <v>90900</v>
      </c>
      <c r="I311" s="24">
        <v>34221.08</v>
      </c>
      <c r="J311" s="25">
        <f t="shared" si="10"/>
        <v>0.3764695269526953</v>
      </c>
    </row>
    <row r="312" spans="1:10" ht="12" customHeight="1">
      <c r="A312" s="88" t="s">
        <v>0</v>
      </c>
      <c r="B312" s="115" t="s">
        <v>0</v>
      </c>
      <c r="C312" s="123"/>
      <c r="D312" s="21" t="s">
        <v>12</v>
      </c>
      <c r="E312" s="113" t="s">
        <v>13</v>
      </c>
      <c r="F312" s="114"/>
      <c r="G312" s="22">
        <v>5700</v>
      </c>
      <c r="H312" s="22">
        <v>5700</v>
      </c>
      <c r="I312" s="24">
        <v>2976.14</v>
      </c>
      <c r="J312" s="25">
        <f t="shared" si="10"/>
        <v>0.5221298245614034</v>
      </c>
    </row>
    <row r="313" spans="1:10" ht="12" customHeight="1">
      <c r="A313" s="88" t="s">
        <v>0</v>
      </c>
      <c r="B313" s="115" t="s">
        <v>0</v>
      </c>
      <c r="C313" s="123"/>
      <c r="D313" s="21" t="s">
        <v>14</v>
      </c>
      <c r="E313" s="113" t="s">
        <v>15</v>
      </c>
      <c r="F313" s="114"/>
      <c r="G313" s="23">
        <v>23100</v>
      </c>
      <c r="H313" s="23">
        <v>23100</v>
      </c>
      <c r="I313" s="24">
        <v>6401.8</v>
      </c>
      <c r="J313" s="25">
        <f t="shared" si="10"/>
        <v>0.2771341991341991</v>
      </c>
    </row>
    <row r="314" spans="1:10" ht="26.25" customHeight="1">
      <c r="A314" s="88"/>
      <c r="B314" s="88"/>
      <c r="C314" s="110"/>
      <c r="D314" s="88" t="s">
        <v>16</v>
      </c>
      <c r="E314" s="113" t="s">
        <v>17</v>
      </c>
      <c r="F314" s="127"/>
      <c r="G314" s="40">
        <v>2680</v>
      </c>
      <c r="H314" s="40">
        <v>2680</v>
      </c>
      <c r="I314" s="24">
        <v>913.68</v>
      </c>
      <c r="J314" s="25">
        <f t="shared" si="10"/>
        <v>0.34092537313432836</v>
      </c>
    </row>
    <row r="315" spans="1:10" ht="12" customHeight="1">
      <c r="A315" s="88"/>
      <c r="B315" s="88"/>
      <c r="C315" s="89"/>
      <c r="D315" s="21">
        <v>4440</v>
      </c>
      <c r="E315" s="113" t="s">
        <v>29</v>
      </c>
      <c r="F315" s="127"/>
      <c r="G315" s="23">
        <v>4220</v>
      </c>
      <c r="H315" s="23">
        <v>4220</v>
      </c>
      <c r="I315" s="24">
        <v>3165</v>
      </c>
      <c r="J315" s="25">
        <f t="shared" si="10"/>
        <v>0.75</v>
      </c>
    </row>
    <row r="316" spans="1:10" ht="29.25" customHeight="1">
      <c r="A316" s="88" t="s">
        <v>0</v>
      </c>
      <c r="B316" s="139" t="s">
        <v>0</v>
      </c>
      <c r="C316" s="140"/>
      <c r="D316" s="26">
        <v>4710</v>
      </c>
      <c r="E316" s="125" t="s">
        <v>334</v>
      </c>
      <c r="F316" s="126"/>
      <c r="G316" s="28">
        <v>1500</v>
      </c>
      <c r="H316" s="28">
        <v>1500</v>
      </c>
      <c r="I316" s="29">
        <v>0</v>
      </c>
      <c r="J316" s="30">
        <f t="shared" si="10"/>
        <v>0</v>
      </c>
    </row>
    <row r="317" spans="1:10" ht="41.25" customHeight="1">
      <c r="A317" s="88" t="s">
        <v>0</v>
      </c>
      <c r="B317" s="151" t="s">
        <v>189</v>
      </c>
      <c r="C317" s="151"/>
      <c r="D317" s="109" t="s">
        <v>0</v>
      </c>
      <c r="E317" s="152" t="s">
        <v>190</v>
      </c>
      <c r="F317" s="152"/>
      <c r="G317" s="48">
        <f>SUM(G318:G328)</f>
        <v>1689700</v>
      </c>
      <c r="H317" s="48">
        <f>SUM(H318:H328)</f>
        <v>1663300</v>
      </c>
      <c r="I317" s="49">
        <f>SUM(I318:I328)</f>
        <v>767190.48</v>
      </c>
      <c r="J317" s="25">
        <f t="shared" si="10"/>
        <v>0.4612460049299585</v>
      </c>
    </row>
    <row r="318" spans="1:10" ht="12" customHeight="1">
      <c r="A318" s="88" t="s">
        <v>0</v>
      </c>
      <c r="B318" s="129" t="s">
        <v>0</v>
      </c>
      <c r="C318" s="130"/>
      <c r="D318" s="100" t="s">
        <v>8</v>
      </c>
      <c r="E318" s="131" t="s">
        <v>9</v>
      </c>
      <c r="F318" s="132"/>
      <c r="G318" s="18">
        <v>56000</v>
      </c>
      <c r="H318" s="18">
        <v>56000</v>
      </c>
      <c r="I318" s="20">
        <v>26979.78</v>
      </c>
      <c r="J318" s="17">
        <f t="shared" si="10"/>
        <v>0.4817817857142857</v>
      </c>
    </row>
    <row r="319" spans="1:10" ht="12" customHeight="1">
      <c r="A319" s="88" t="s">
        <v>0</v>
      </c>
      <c r="B319" s="115" t="s">
        <v>0</v>
      </c>
      <c r="C319" s="123"/>
      <c r="D319" s="21" t="s">
        <v>10</v>
      </c>
      <c r="E319" s="113" t="s">
        <v>11</v>
      </c>
      <c r="F319" s="114"/>
      <c r="G319" s="22">
        <v>1161900</v>
      </c>
      <c r="H319" s="22">
        <v>1161900</v>
      </c>
      <c r="I319" s="24">
        <v>530195.28</v>
      </c>
      <c r="J319" s="25">
        <f t="shared" si="10"/>
        <v>0.4563174799896721</v>
      </c>
    </row>
    <row r="320" spans="1:10" ht="12" customHeight="1">
      <c r="A320" s="88" t="s">
        <v>0</v>
      </c>
      <c r="B320" s="115" t="s">
        <v>0</v>
      </c>
      <c r="C320" s="123"/>
      <c r="D320" s="21" t="s">
        <v>12</v>
      </c>
      <c r="E320" s="113" t="s">
        <v>13</v>
      </c>
      <c r="F320" s="114"/>
      <c r="G320" s="22">
        <v>88500</v>
      </c>
      <c r="H320" s="23">
        <v>62100</v>
      </c>
      <c r="I320" s="24">
        <v>60527.93</v>
      </c>
      <c r="J320" s="25">
        <f t="shared" si="10"/>
        <v>0.9746848631239936</v>
      </c>
    </row>
    <row r="321" spans="1:10" ht="12" customHeight="1">
      <c r="A321" s="88" t="s">
        <v>0</v>
      </c>
      <c r="B321" s="115" t="s">
        <v>0</v>
      </c>
      <c r="C321" s="123"/>
      <c r="D321" s="21" t="s">
        <v>14</v>
      </c>
      <c r="E321" s="113" t="s">
        <v>15</v>
      </c>
      <c r="F321" s="114"/>
      <c r="G321" s="23">
        <v>292800</v>
      </c>
      <c r="H321" s="23">
        <v>292800</v>
      </c>
      <c r="I321" s="24">
        <v>105102.57</v>
      </c>
      <c r="J321" s="25">
        <f t="shared" si="10"/>
        <v>0.3589568647540984</v>
      </c>
    </row>
    <row r="322" spans="1:10" ht="27" customHeight="1">
      <c r="A322" s="88" t="s">
        <v>0</v>
      </c>
      <c r="B322" s="115" t="s">
        <v>0</v>
      </c>
      <c r="C322" s="123"/>
      <c r="D322" s="21" t="s">
        <v>16</v>
      </c>
      <c r="E322" s="113" t="s">
        <v>17</v>
      </c>
      <c r="F322" s="114"/>
      <c r="G322" s="23">
        <v>32000</v>
      </c>
      <c r="H322" s="23">
        <v>32000</v>
      </c>
      <c r="I322" s="24">
        <v>14170.94</v>
      </c>
      <c r="J322" s="25">
        <f t="shared" si="10"/>
        <v>0.442841875</v>
      </c>
    </row>
    <row r="323" spans="1:10" ht="13.5" customHeight="1" hidden="1">
      <c r="A323" s="88" t="s">
        <v>0</v>
      </c>
      <c r="B323" s="115" t="s">
        <v>0</v>
      </c>
      <c r="C323" s="123"/>
      <c r="D323" s="21" t="s">
        <v>20</v>
      </c>
      <c r="E323" s="113" t="s">
        <v>21</v>
      </c>
      <c r="F323" s="114"/>
      <c r="G323" s="23">
        <v>0</v>
      </c>
      <c r="H323" s="23">
        <v>0</v>
      </c>
      <c r="I323" s="24">
        <v>0</v>
      </c>
      <c r="J323" s="25" t="e">
        <f t="shared" si="10"/>
        <v>#DIV/0!</v>
      </c>
    </row>
    <row r="324" spans="1:10" ht="12" customHeight="1" hidden="1">
      <c r="A324" s="88" t="s">
        <v>0</v>
      </c>
      <c r="B324" s="115" t="s">
        <v>0</v>
      </c>
      <c r="C324" s="123"/>
      <c r="D324" s="21" t="s">
        <v>67</v>
      </c>
      <c r="E324" s="113" t="s">
        <v>68</v>
      </c>
      <c r="F324" s="114"/>
      <c r="G324" s="23">
        <v>0</v>
      </c>
      <c r="H324" s="23">
        <v>0</v>
      </c>
      <c r="I324" s="24">
        <v>0</v>
      </c>
      <c r="J324" s="25" t="e">
        <f t="shared" si="10"/>
        <v>#DIV/0!</v>
      </c>
    </row>
    <row r="325" spans="1:10" ht="12" customHeight="1" hidden="1">
      <c r="A325" s="88" t="s">
        <v>0</v>
      </c>
      <c r="B325" s="115" t="s">
        <v>0</v>
      </c>
      <c r="C325" s="123"/>
      <c r="D325" s="21" t="s">
        <v>22</v>
      </c>
      <c r="E325" s="113" t="s">
        <v>23</v>
      </c>
      <c r="F325" s="114"/>
      <c r="G325" s="23">
        <v>0</v>
      </c>
      <c r="H325" s="23">
        <v>0</v>
      </c>
      <c r="I325" s="24">
        <v>0</v>
      </c>
      <c r="J325" s="25" t="e">
        <f t="shared" si="10"/>
        <v>#DIV/0!</v>
      </c>
    </row>
    <row r="326" spans="1:10" ht="12" customHeight="1" hidden="1">
      <c r="A326" s="88"/>
      <c r="B326" s="88"/>
      <c r="C326" s="89"/>
      <c r="D326" s="21" t="s">
        <v>26</v>
      </c>
      <c r="E326" s="113" t="s">
        <v>27</v>
      </c>
      <c r="F326" s="114"/>
      <c r="G326" s="23">
        <v>0</v>
      </c>
      <c r="H326" s="23">
        <v>0</v>
      </c>
      <c r="I326" s="24"/>
      <c r="J326" s="25"/>
    </row>
    <row r="327" spans="1:10" ht="12" customHeight="1">
      <c r="A327" s="88" t="s">
        <v>0</v>
      </c>
      <c r="B327" s="115" t="s">
        <v>0</v>
      </c>
      <c r="C327" s="123"/>
      <c r="D327" s="21">
        <v>4440</v>
      </c>
      <c r="E327" s="113" t="s">
        <v>29</v>
      </c>
      <c r="F327" s="127"/>
      <c r="G327" s="23">
        <v>39400</v>
      </c>
      <c r="H327" s="23">
        <v>39400</v>
      </c>
      <c r="I327" s="24">
        <v>29550</v>
      </c>
      <c r="J327" s="25">
        <f t="shared" si="10"/>
        <v>0.75</v>
      </c>
    </row>
    <row r="328" spans="1:10" ht="25.5" customHeight="1">
      <c r="A328" s="88" t="s">
        <v>0</v>
      </c>
      <c r="B328" s="139" t="s">
        <v>0</v>
      </c>
      <c r="C328" s="140"/>
      <c r="D328" s="26">
        <v>4710</v>
      </c>
      <c r="E328" s="125" t="s">
        <v>334</v>
      </c>
      <c r="F328" s="126"/>
      <c r="G328" s="28">
        <v>19100</v>
      </c>
      <c r="H328" s="28">
        <v>19100</v>
      </c>
      <c r="I328" s="29">
        <v>663.98</v>
      </c>
      <c r="J328" s="30">
        <f t="shared" si="10"/>
        <v>0.03476335078534031</v>
      </c>
    </row>
    <row r="329" spans="1:10" ht="37.5" customHeight="1">
      <c r="A329" s="88" t="s">
        <v>0</v>
      </c>
      <c r="B329" s="151" t="s">
        <v>191</v>
      </c>
      <c r="C329" s="151"/>
      <c r="D329" s="109" t="s">
        <v>0</v>
      </c>
      <c r="E329" s="152" t="s">
        <v>192</v>
      </c>
      <c r="F329" s="152"/>
      <c r="G329" s="48">
        <f>SUM(G330:G331)</f>
        <v>0</v>
      </c>
      <c r="H329" s="48">
        <f>SUM(H330:H331)</f>
        <v>183251.65999999997</v>
      </c>
      <c r="I329" s="49">
        <f>SUM(I330:I331)</f>
        <v>5351.02</v>
      </c>
      <c r="J329" s="25">
        <f t="shared" si="10"/>
        <v>0.02920039032661424</v>
      </c>
    </row>
    <row r="330" spans="1:10" ht="12" customHeight="1">
      <c r="A330" s="88" t="s">
        <v>0</v>
      </c>
      <c r="B330" s="129" t="s">
        <v>0</v>
      </c>
      <c r="C330" s="130"/>
      <c r="D330" s="100" t="s">
        <v>20</v>
      </c>
      <c r="E330" s="131" t="s">
        <v>21</v>
      </c>
      <c r="F330" s="132"/>
      <c r="G330" s="18">
        <v>0</v>
      </c>
      <c r="H330" s="19">
        <v>1814.36</v>
      </c>
      <c r="I330" s="20">
        <v>0</v>
      </c>
      <c r="J330" s="17">
        <f t="shared" si="10"/>
        <v>0</v>
      </c>
    </row>
    <row r="331" spans="1:10" ht="12" customHeight="1">
      <c r="A331" s="88" t="s">
        <v>0</v>
      </c>
      <c r="B331" s="139" t="s">
        <v>0</v>
      </c>
      <c r="C331" s="140"/>
      <c r="D331" s="26" t="s">
        <v>165</v>
      </c>
      <c r="E331" s="125" t="s">
        <v>166</v>
      </c>
      <c r="F331" s="126"/>
      <c r="G331" s="27">
        <v>0</v>
      </c>
      <c r="H331" s="28">
        <v>181437.3</v>
      </c>
      <c r="I331" s="29">
        <v>5351.02</v>
      </c>
      <c r="J331" s="30">
        <f t="shared" si="10"/>
        <v>0.0294923921376696</v>
      </c>
    </row>
    <row r="332" spans="1:10" ht="12" customHeight="1">
      <c r="A332" s="88" t="s">
        <v>0</v>
      </c>
      <c r="B332" s="151" t="s">
        <v>193</v>
      </c>
      <c r="C332" s="151"/>
      <c r="D332" s="109" t="s">
        <v>0</v>
      </c>
      <c r="E332" s="152" t="s">
        <v>39</v>
      </c>
      <c r="F332" s="152"/>
      <c r="G332" s="48">
        <f>SUM(G333:G350)</f>
        <v>211695.03</v>
      </c>
      <c r="H332" s="48">
        <f>SUM(H333:H350)</f>
        <v>405895.32999999996</v>
      </c>
      <c r="I332" s="49">
        <f>SUM(I333:I350)</f>
        <v>241660.49000000002</v>
      </c>
      <c r="J332" s="25">
        <f aca="true" t="shared" si="11" ref="J332:J401">I332/H332</f>
        <v>0.5953763744953657</v>
      </c>
    </row>
    <row r="333" spans="1:10" ht="12" customHeight="1">
      <c r="A333" s="88" t="s">
        <v>0</v>
      </c>
      <c r="B333" s="129" t="s">
        <v>0</v>
      </c>
      <c r="C333" s="130"/>
      <c r="D333" s="100" t="s">
        <v>8</v>
      </c>
      <c r="E333" s="131" t="s">
        <v>9</v>
      </c>
      <c r="F333" s="132"/>
      <c r="G333" s="18">
        <v>23000</v>
      </c>
      <c r="H333" s="19">
        <v>23000</v>
      </c>
      <c r="I333" s="20">
        <v>11000</v>
      </c>
      <c r="J333" s="17">
        <f t="shared" si="11"/>
        <v>0.4782608695652174</v>
      </c>
    </row>
    <row r="334" spans="1:10" ht="12" customHeight="1">
      <c r="A334" s="88" t="s">
        <v>0</v>
      </c>
      <c r="B334" s="115" t="s">
        <v>0</v>
      </c>
      <c r="C334" s="123"/>
      <c r="D334" s="21" t="s">
        <v>194</v>
      </c>
      <c r="E334" s="113" t="s">
        <v>11</v>
      </c>
      <c r="F334" s="114"/>
      <c r="G334" s="22">
        <v>134278</v>
      </c>
      <c r="H334" s="23">
        <v>169794.47</v>
      </c>
      <c r="I334" s="24">
        <v>140480.53</v>
      </c>
      <c r="J334" s="25">
        <f t="shared" si="11"/>
        <v>0.8273563326296787</v>
      </c>
    </row>
    <row r="335" spans="1:10" ht="12" customHeight="1">
      <c r="A335" s="88" t="s">
        <v>0</v>
      </c>
      <c r="B335" s="115" t="s">
        <v>0</v>
      </c>
      <c r="C335" s="123"/>
      <c r="D335" s="21" t="s">
        <v>195</v>
      </c>
      <c r="E335" s="113" t="s">
        <v>11</v>
      </c>
      <c r="F335" s="114"/>
      <c r="G335" s="22">
        <v>15722</v>
      </c>
      <c r="H335" s="23">
        <v>19880.42</v>
      </c>
      <c r="I335" s="24">
        <v>16448.07</v>
      </c>
      <c r="J335" s="25">
        <f t="shared" si="11"/>
        <v>0.8273502270072766</v>
      </c>
    </row>
    <row r="336" spans="1:10" ht="12" customHeight="1">
      <c r="A336" s="88" t="s">
        <v>0</v>
      </c>
      <c r="B336" s="115" t="s">
        <v>0</v>
      </c>
      <c r="C336" s="123"/>
      <c r="D336" s="21" t="s">
        <v>196</v>
      </c>
      <c r="E336" s="113" t="s">
        <v>15</v>
      </c>
      <c r="F336" s="114"/>
      <c r="G336" s="22">
        <v>22962</v>
      </c>
      <c r="H336" s="23">
        <v>32294.09</v>
      </c>
      <c r="I336" s="24">
        <v>24064.03</v>
      </c>
      <c r="J336" s="25">
        <f t="shared" si="11"/>
        <v>0.7451527508593677</v>
      </c>
    </row>
    <row r="337" spans="1:10" ht="12" customHeight="1">
      <c r="A337" s="88" t="s">
        <v>0</v>
      </c>
      <c r="B337" s="115" t="s">
        <v>0</v>
      </c>
      <c r="C337" s="123"/>
      <c r="D337" s="21" t="s">
        <v>197</v>
      </c>
      <c r="E337" s="113" t="s">
        <v>15</v>
      </c>
      <c r="F337" s="114"/>
      <c r="G337" s="22">
        <v>2688</v>
      </c>
      <c r="H337" s="23">
        <v>3780.65</v>
      </c>
      <c r="I337" s="24">
        <v>2817.63</v>
      </c>
      <c r="J337" s="25">
        <f t="shared" si="11"/>
        <v>0.7452766058746512</v>
      </c>
    </row>
    <row r="338" spans="1:10" ht="27" customHeight="1">
      <c r="A338" s="88" t="s">
        <v>0</v>
      </c>
      <c r="B338" s="115" t="s">
        <v>0</v>
      </c>
      <c r="C338" s="123"/>
      <c r="D338" s="21" t="s">
        <v>198</v>
      </c>
      <c r="E338" s="113" t="s">
        <v>17</v>
      </c>
      <c r="F338" s="114"/>
      <c r="G338" s="22">
        <v>2842</v>
      </c>
      <c r="H338" s="23">
        <v>3937.15</v>
      </c>
      <c r="I338" s="24">
        <v>2335.7</v>
      </c>
      <c r="J338" s="25">
        <f t="shared" si="11"/>
        <v>0.5932463838055445</v>
      </c>
    </row>
    <row r="339" spans="1:10" ht="24" customHeight="1">
      <c r="A339" s="88" t="s">
        <v>0</v>
      </c>
      <c r="B339" s="115" t="s">
        <v>0</v>
      </c>
      <c r="C339" s="123"/>
      <c r="D339" s="21" t="s">
        <v>199</v>
      </c>
      <c r="E339" s="113" t="s">
        <v>17</v>
      </c>
      <c r="F339" s="114"/>
      <c r="G339" s="22">
        <v>333.14</v>
      </c>
      <c r="H339" s="23">
        <v>461.37</v>
      </c>
      <c r="I339" s="24">
        <v>273.27</v>
      </c>
      <c r="J339" s="25">
        <f t="shared" si="11"/>
        <v>0.592301189934326</v>
      </c>
    </row>
    <row r="340" spans="1:10" ht="12" customHeight="1">
      <c r="A340" s="88" t="s">
        <v>0</v>
      </c>
      <c r="B340" s="115" t="s">
        <v>0</v>
      </c>
      <c r="C340" s="123"/>
      <c r="D340" s="21" t="s">
        <v>18</v>
      </c>
      <c r="E340" s="113" t="s">
        <v>19</v>
      </c>
      <c r="F340" s="114"/>
      <c r="G340" s="22">
        <v>2000</v>
      </c>
      <c r="H340" s="23">
        <v>2000</v>
      </c>
      <c r="I340" s="24">
        <v>0</v>
      </c>
      <c r="J340" s="25">
        <f t="shared" si="11"/>
        <v>0</v>
      </c>
    </row>
    <row r="341" spans="1:10" ht="12" customHeight="1">
      <c r="A341" s="88" t="s">
        <v>0</v>
      </c>
      <c r="B341" s="115" t="s">
        <v>0</v>
      </c>
      <c r="C341" s="123"/>
      <c r="D341" s="21" t="s">
        <v>200</v>
      </c>
      <c r="E341" s="113" t="s">
        <v>19</v>
      </c>
      <c r="F341" s="114"/>
      <c r="G341" s="22">
        <v>0</v>
      </c>
      <c r="H341" s="23">
        <v>18798.95</v>
      </c>
      <c r="I341" s="24">
        <v>13427.8</v>
      </c>
      <c r="J341" s="25">
        <f t="shared" si="11"/>
        <v>0.7142845744044215</v>
      </c>
    </row>
    <row r="342" spans="1:10" ht="12" customHeight="1">
      <c r="A342" s="88" t="s">
        <v>0</v>
      </c>
      <c r="B342" s="115" t="s">
        <v>0</v>
      </c>
      <c r="C342" s="123"/>
      <c r="D342" s="21" t="s">
        <v>201</v>
      </c>
      <c r="E342" s="113" t="s">
        <v>19</v>
      </c>
      <c r="F342" s="114"/>
      <c r="G342" s="22">
        <v>0</v>
      </c>
      <c r="H342" s="23">
        <v>2201.05</v>
      </c>
      <c r="I342" s="24">
        <v>1572.2</v>
      </c>
      <c r="J342" s="25">
        <f t="shared" si="11"/>
        <v>0.7142954498989118</v>
      </c>
    </row>
    <row r="343" spans="1:10" ht="12" customHeight="1">
      <c r="A343" s="88" t="s">
        <v>0</v>
      </c>
      <c r="B343" s="115" t="s">
        <v>0</v>
      </c>
      <c r="C343" s="123"/>
      <c r="D343" s="21" t="s">
        <v>202</v>
      </c>
      <c r="E343" s="113" t="s">
        <v>21</v>
      </c>
      <c r="F343" s="114"/>
      <c r="G343" s="22">
        <v>0</v>
      </c>
      <c r="H343" s="23">
        <v>47823.36</v>
      </c>
      <c r="I343" s="24">
        <v>2677.72</v>
      </c>
      <c r="J343" s="25">
        <f t="shared" si="11"/>
        <v>0.055991883464482625</v>
      </c>
    </row>
    <row r="344" spans="1:10" ht="12" customHeight="1">
      <c r="A344" s="88" t="s">
        <v>0</v>
      </c>
      <c r="B344" s="115" t="s">
        <v>0</v>
      </c>
      <c r="C344" s="123"/>
      <c r="D344" s="21" t="s">
        <v>203</v>
      </c>
      <c r="E344" s="113" t="s">
        <v>21</v>
      </c>
      <c r="F344" s="114"/>
      <c r="G344" s="22">
        <v>0</v>
      </c>
      <c r="H344" s="23">
        <v>5599.36</v>
      </c>
      <c r="I344" s="24">
        <v>313.54</v>
      </c>
      <c r="J344" s="25">
        <f t="shared" si="11"/>
        <v>0.05599568522116814</v>
      </c>
    </row>
    <row r="345" spans="1:10" ht="12" customHeight="1">
      <c r="A345" s="88" t="s">
        <v>0</v>
      </c>
      <c r="B345" s="115" t="s">
        <v>0</v>
      </c>
      <c r="C345" s="123"/>
      <c r="D345" s="21" t="s">
        <v>167</v>
      </c>
      <c r="E345" s="113" t="s">
        <v>166</v>
      </c>
      <c r="F345" s="114"/>
      <c r="G345" s="22">
        <v>0</v>
      </c>
      <c r="H345" s="23">
        <v>9768.13</v>
      </c>
      <c r="I345" s="24">
        <v>0</v>
      </c>
      <c r="J345" s="25">
        <f t="shared" si="11"/>
        <v>0</v>
      </c>
    </row>
    <row r="346" spans="1:10" ht="12" customHeight="1">
      <c r="A346" s="88" t="s">
        <v>0</v>
      </c>
      <c r="B346" s="115" t="s">
        <v>0</v>
      </c>
      <c r="C346" s="123"/>
      <c r="D346" s="21" t="s">
        <v>168</v>
      </c>
      <c r="E346" s="113" t="s">
        <v>166</v>
      </c>
      <c r="F346" s="114"/>
      <c r="G346" s="22">
        <v>0</v>
      </c>
      <c r="H346" s="23">
        <v>1143.7</v>
      </c>
      <c r="I346" s="24">
        <v>0</v>
      </c>
      <c r="J346" s="25">
        <f t="shared" si="11"/>
        <v>0</v>
      </c>
    </row>
    <row r="347" spans="1:10" ht="12" customHeight="1">
      <c r="A347" s="88" t="s">
        <v>0</v>
      </c>
      <c r="B347" s="115" t="s">
        <v>0</v>
      </c>
      <c r="C347" s="123"/>
      <c r="D347" s="21" t="s">
        <v>204</v>
      </c>
      <c r="E347" s="113" t="s">
        <v>27</v>
      </c>
      <c r="F347" s="114"/>
      <c r="G347" s="22">
        <v>7045.08</v>
      </c>
      <c r="H347" s="23">
        <v>52019.06</v>
      </c>
      <c r="I347" s="24">
        <v>23498.7</v>
      </c>
      <c r="J347" s="25">
        <f t="shared" si="11"/>
        <v>0.45173249958765116</v>
      </c>
    </row>
    <row r="348" spans="1:10" ht="12" customHeight="1">
      <c r="A348" s="88" t="s">
        <v>0</v>
      </c>
      <c r="B348" s="115" t="s">
        <v>0</v>
      </c>
      <c r="C348" s="123"/>
      <c r="D348" s="21" t="s">
        <v>205</v>
      </c>
      <c r="E348" s="113" t="s">
        <v>27</v>
      </c>
      <c r="F348" s="114"/>
      <c r="G348" s="22">
        <v>824.81</v>
      </c>
      <c r="H348" s="23">
        <v>6090.57</v>
      </c>
      <c r="I348" s="24">
        <v>2751.3</v>
      </c>
      <c r="J348" s="25">
        <f t="shared" si="11"/>
        <v>0.4517311187622834</v>
      </c>
    </row>
    <row r="349" spans="1:10" ht="30" customHeight="1">
      <c r="A349" s="88" t="s">
        <v>0</v>
      </c>
      <c r="B349" s="115" t="s">
        <v>0</v>
      </c>
      <c r="C349" s="123"/>
      <c r="D349" s="21" t="s">
        <v>206</v>
      </c>
      <c r="E349" s="113" t="s">
        <v>108</v>
      </c>
      <c r="F349" s="114"/>
      <c r="G349" s="22">
        <v>0</v>
      </c>
      <c r="H349" s="23">
        <v>6537.56</v>
      </c>
      <c r="I349" s="24">
        <v>0</v>
      </c>
      <c r="J349" s="25">
        <f t="shared" si="11"/>
        <v>0</v>
      </c>
    </row>
    <row r="350" spans="1:10" ht="27.75" customHeight="1">
      <c r="A350" s="88" t="s">
        <v>0</v>
      </c>
      <c r="B350" s="139" t="s">
        <v>0</v>
      </c>
      <c r="C350" s="140"/>
      <c r="D350" s="26" t="s">
        <v>207</v>
      </c>
      <c r="E350" s="125" t="s">
        <v>108</v>
      </c>
      <c r="F350" s="126"/>
      <c r="G350" s="27">
        <v>0</v>
      </c>
      <c r="H350" s="28">
        <v>765.44</v>
      </c>
      <c r="I350" s="29">
        <v>0</v>
      </c>
      <c r="J350" s="30">
        <f t="shared" si="11"/>
        <v>0</v>
      </c>
    </row>
    <row r="351" spans="1:10" ht="12" customHeight="1">
      <c r="A351" s="192" t="s">
        <v>208</v>
      </c>
      <c r="B351" s="143" t="s">
        <v>0</v>
      </c>
      <c r="C351" s="143"/>
      <c r="D351" s="42" t="s">
        <v>0</v>
      </c>
      <c r="E351" s="144" t="s">
        <v>209</v>
      </c>
      <c r="F351" s="144"/>
      <c r="G351" s="43">
        <f>G352+G356+G368</f>
        <v>269211</v>
      </c>
      <c r="H351" s="43">
        <f>H352+H356+H368</f>
        <v>281590.07</v>
      </c>
      <c r="I351" s="50">
        <f>I352+I356+I368</f>
        <v>43608.58</v>
      </c>
      <c r="J351" s="45">
        <f t="shared" si="11"/>
        <v>0.1548654751923603</v>
      </c>
    </row>
    <row r="352" spans="1:10" ht="12" customHeight="1">
      <c r="A352" s="88" t="s">
        <v>0</v>
      </c>
      <c r="B352" s="148" t="s">
        <v>210</v>
      </c>
      <c r="C352" s="148"/>
      <c r="D352" s="105" t="s">
        <v>0</v>
      </c>
      <c r="E352" s="149" t="s">
        <v>211</v>
      </c>
      <c r="F352" s="149"/>
      <c r="G352" s="15">
        <f>SUM(G353:G355)</f>
        <v>46211</v>
      </c>
      <c r="H352" s="15">
        <f>SUM(H353:H355)</f>
        <v>32211</v>
      </c>
      <c r="I352" s="47">
        <f>SUM(I353:I355)</f>
        <v>0</v>
      </c>
      <c r="J352" s="17">
        <f t="shared" si="11"/>
        <v>0</v>
      </c>
    </row>
    <row r="353" spans="1:10" ht="12" customHeight="1">
      <c r="A353" s="88" t="s">
        <v>0</v>
      </c>
      <c r="B353" s="129" t="s">
        <v>0</v>
      </c>
      <c r="C353" s="130"/>
      <c r="D353" s="100" t="s">
        <v>20</v>
      </c>
      <c r="E353" s="131" t="s">
        <v>21</v>
      </c>
      <c r="F353" s="132"/>
      <c r="G353" s="18">
        <v>2367</v>
      </c>
      <c r="H353" s="19">
        <v>367</v>
      </c>
      <c r="I353" s="20">
        <v>0</v>
      </c>
      <c r="J353" s="17">
        <f t="shared" si="11"/>
        <v>0</v>
      </c>
    </row>
    <row r="354" spans="1:10" ht="12" customHeight="1">
      <c r="A354" s="88" t="s">
        <v>0</v>
      </c>
      <c r="B354" s="115" t="s">
        <v>0</v>
      </c>
      <c r="C354" s="123"/>
      <c r="D354" s="21" t="s">
        <v>24</v>
      </c>
      <c r="E354" s="113" t="s">
        <v>25</v>
      </c>
      <c r="F354" s="114"/>
      <c r="G354" s="22">
        <v>42000</v>
      </c>
      <c r="H354" s="23">
        <v>30000</v>
      </c>
      <c r="I354" s="24">
        <v>0</v>
      </c>
      <c r="J354" s="25">
        <f t="shared" si="11"/>
        <v>0</v>
      </c>
    </row>
    <row r="355" spans="1:10" ht="12" customHeight="1">
      <c r="A355" s="88" t="s">
        <v>0</v>
      </c>
      <c r="B355" s="139" t="s">
        <v>0</v>
      </c>
      <c r="C355" s="140"/>
      <c r="D355" s="26" t="s">
        <v>26</v>
      </c>
      <c r="E355" s="125" t="s">
        <v>27</v>
      </c>
      <c r="F355" s="126"/>
      <c r="G355" s="27">
        <v>1844</v>
      </c>
      <c r="H355" s="28">
        <v>1844</v>
      </c>
      <c r="I355" s="29">
        <v>0</v>
      </c>
      <c r="J355" s="30">
        <f t="shared" si="11"/>
        <v>0</v>
      </c>
    </row>
    <row r="356" spans="1:10" ht="12" customHeight="1">
      <c r="A356" s="88" t="s">
        <v>0</v>
      </c>
      <c r="B356" s="151" t="s">
        <v>212</v>
      </c>
      <c r="C356" s="151"/>
      <c r="D356" s="109" t="s">
        <v>0</v>
      </c>
      <c r="E356" s="152" t="s">
        <v>213</v>
      </c>
      <c r="F356" s="152"/>
      <c r="G356" s="48">
        <f>SUM(G357:G367)</f>
        <v>213000</v>
      </c>
      <c r="H356" s="48">
        <f>SUM(H357:H367)</f>
        <v>220879.07</v>
      </c>
      <c r="I356" s="49">
        <f>SUM(I357:I367)</f>
        <v>21569.61</v>
      </c>
      <c r="J356" s="25">
        <f t="shared" si="11"/>
        <v>0.09765348070326446</v>
      </c>
    </row>
    <row r="357" spans="1:10" ht="37.5" customHeight="1">
      <c r="A357" s="88" t="s">
        <v>0</v>
      </c>
      <c r="B357" s="129" t="s">
        <v>0</v>
      </c>
      <c r="C357" s="130"/>
      <c r="D357" s="100" t="s">
        <v>144</v>
      </c>
      <c r="E357" s="131" t="s">
        <v>145</v>
      </c>
      <c r="F357" s="132"/>
      <c r="G357" s="18">
        <v>40000</v>
      </c>
      <c r="H357" s="19">
        <v>40000</v>
      </c>
      <c r="I357" s="20">
        <v>0</v>
      </c>
      <c r="J357" s="17">
        <f t="shared" si="11"/>
        <v>0</v>
      </c>
    </row>
    <row r="358" spans="1:10" ht="12.75">
      <c r="A358" s="88"/>
      <c r="B358" s="88"/>
      <c r="C358" s="89"/>
      <c r="D358" s="21">
        <v>4090</v>
      </c>
      <c r="E358" s="90" t="s">
        <v>336</v>
      </c>
      <c r="F358" s="91"/>
      <c r="G358" s="22">
        <v>1107</v>
      </c>
      <c r="H358" s="23">
        <v>1107</v>
      </c>
      <c r="I358" s="24">
        <v>0</v>
      </c>
      <c r="J358" s="25">
        <f t="shared" si="11"/>
        <v>0</v>
      </c>
    </row>
    <row r="359" spans="1:10" ht="12" customHeight="1">
      <c r="A359" s="88" t="s">
        <v>0</v>
      </c>
      <c r="B359" s="115" t="s">
        <v>0</v>
      </c>
      <c r="C359" s="123"/>
      <c r="D359" s="21" t="s">
        <v>14</v>
      </c>
      <c r="E359" s="113" t="s">
        <v>15</v>
      </c>
      <c r="F359" s="114"/>
      <c r="G359" s="23">
        <v>9845</v>
      </c>
      <c r="H359" s="23">
        <v>9845</v>
      </c>
      <c r="I359" s="24">
        <v>728.27</v>
      </c>
      <c r="J359" s="25">
        <f t="shared" si="11"/>
        <v>0.0739735906551549</v>
      </c>
    </row>
    <row r="360" spans="1:10" ht="27" customHeight="1">
      <c r="A360" s="88" t="s">
        <v>0</v>
      </c>
      <c r="B360" s="115" t="s">
        <v>0</v>
      </c>
      <c r="C360" s="123"/>
      <c r="D360" s="21" t="s">
        <v>16</v>
      </c>
      <c r="E360" s="113" t="s">
        <v>17</v>
      </c>
      <c r="F360" s="114"/>
      <c r="G360" s="23">
        <v>1022</v>
      </c>
      <c r="H360" s="23">
        <v>1022</v>
      </c>
      <c r="I360" s="24">
        <v>0</v>
      </c>
      <c r="J360" s="25">
        <f t="shared" si="11"/>
        <v>0</v>
      </c>
    </row>
    <row r="361" spans="1:10" ht="12" customHeight="1">
      <c r="A361" s="88" t="s">
        <v>0</v>
      </c>
      <c r="B361" s="115" t="s">
        <v>0</v>
      </c>
      <c r="C361" s="123"/>
      <c r="D361" s="21" t="s">
        <v>18</v>
      </c>
      <c r="E361" s="113" t="s">
        <v>19</v>
      </c>
      <c r="F361" s="114"/>
      <c r="G361" s="23">
        <v>42920</v>
      </c>
      <c r="H361" s="23">
        <v>42920</v>
      </c>
      <c r="I361" s="24">
        <v>9560</v>
      </c>
      <c r="J361" s="25">
        <f t="shared" si="11"/>
        <v>0.22273998136067102</v>
      </c>
    </row>
    <row r="362" spans="1:10" ht="12" customHeight="1">
      <c r="A362" s="88" t="s">
        <v>0</v>
      </c>
      <c r="B362" s="115" t="s">
        <v>0</v>
      </c>
      <c r="C362" s="123"/>
      <c r="D362" s="21" t="s">
        <v>20</v>
      </c>
      <c r="E362" s="113" t="s">
        <v>21</v>
      </c>
      <c r="F362" s="114"/>
      <c r="G362" s="22">
        <v>50585</v>
      </c>
      <c r="H362" s="23">
        <v>50585</v>
      </c>
      <c r="I362" s="24">
        <v>2762.29</v>
      </c>
      <c r="J362" s="25">
        <f t="shared" si="11"/>
        <v>0.05460689927844223</v>
      </c>
    </row>
    <row r="363" spans="1:10" ht="12" customHeight="1">
      <c r="A363" s="88" t="s">
        <v>0</v>
      </c>
      <c r="B363" s="115" t="s">
        <v>0</v>
      </c>
      <c r="C363" s="123"/>
      <c r="D363" s="21" t="s">
        <v>185</v>
      </c>
      <c r="E363" s="113" t="s">
        <v>186</v>
      </c>
      <c r="F363" s="114"/>
      <c r="G363" s="22">
        <v>687</v>
      </c>
      <c r="H363" s="23">
        <v>687</v>
      </c>
      <c r="I363" s="24">
        <v>0</v>
      </c>
      <c r="J363" s="25">
        <f t="shared" si="11"/>
        <v>0</v>
      </c>
    </row>
    <row r="364" spans="1:10" ht="12" customHeight="1">
      <c r="A364" s="88" t="s">
        <v>0</v>
      </c>
      <c r="B364" s="115" t="s">
        <v>0</v>
      </c>
      <c r="C364" s="123"/>
      <c r="D364" s="21" t="s">
        <v>26</v>
      </c>
      <c r="E364" s="113" t="s">
        <v>27</v>
      </c>
      <c r="F364" s="114"/>
      <c r="G364" s="22">
        <v>60181</v>
      </c>
      <c r="H364" s="23">
        <v>60181</v>
      </c>
      <c r="I364" s="24">
        <v>8000</v>
      </c>
      <c r="J364" s="25">
        <f t="shared" si="11"/>
        <v>0.13293232083215634</v>
      </c>
    </row>
    <row r="365" spans="1:10" ht="12" customHeight="1">
      <c r="A365" s="88" t="s">
        <v>0</v>
      </c>
      <c r="B365" s="115" t="s">
        <v>0</v>
      </c>
      <c r="C365" s="123"/>
      <c r="D365" s="21" t="s">
        <v>103</v>
      </c>
      <c r="E365" s="113" t="s">
        <v>104</v>
      </c>
      <c r="F365" s="114"/>
      <c r="G365" s="23">
        <v>307</v>
      </c>
      <c r="H365" s="23">
        <v>307</v>
      </c>
      <c r="I365" s="24">
        <v>0</v>
      </c>
      <c r="J365" s="25">
        <f t="shared" si="11"/>
        <v>0</v>
      </c>
    </row>
    <row r="366" spans="1:10" ht="28.5" customHeight="1">
      <c r="A366" s="88" t="s">
        <v>0</v>
      </c>
      <c r="B366" s="115" t="s">
        <v>0</v>
      </c>
      <c r="C366" s="123"/>
      <c r="D366" s="21" t="s">
        <v>75</v>
      </c>
      <c r="E366" s="113" t="s">
        <v>331</v>
      </c>
      <c r="F366" s="114"/>
      <c r="G366" s="23">
        <v>2826</v>
      </c>
      <c r="H366" s="23">
        <v>2826</v>
      </c>
      <c r="I366" s="24">
        <v>519.05</v>
      </c>
      <c r="J366" s="25">
        <f t="shared" si="11"/>
        <v>0.18366949752300069</v>
      </c>
    </row>
    <row r="367" spans="1:10" ht="28.5" customHeight="1">
      <c r="A367" s="88" t="s">
        <v>0</v>
      </c>
      <c r="B367" s="139" t="s">
        <v>0</v>
      </c>
      <c r="C367" s="140"/>
      <c r="D367" s="26" t="s">
        <v>107</v>
      </c>
      <c r="E367" s="125" t="s">
        <v>108</v>
      </c>
      <c r="F367" s="126"/>
      <c r="G367" s="27">
        <v>3520</v>
      </c>
      <c r="H367" s="28">
        <v>11399.07</v>
      </c>
      <c r="I367" s="29">
        <v>0</v>
      </c>
      <c r="J367" s="30">
        <f t="shared" si="11"/>
        <v>0</v>
      </c>
    </row>
    <row r="368" spans="1:10" ht="12" customHeight="1">
      <c r="A368" s="88" t="s">
        <v>0</v>
      </c>
      <c r="B368" s="153" t="s">
        <v>214</v>
      </c>
      <c r="C368" s="153"/>
      <c r="D368" s="107" t="s">
        <v>0</v>
      </c>
      <c r="E368" s="142" t="s">
        <v>39</v>
      </c>
      <c r="F368" s="142"/>
      <c r="G368" s="31">
        <f>SUM(G369:G373)</f>
        <v>10000</v>
      </c>
      <c r="H368" s="31">
        <f>SUM(H369:H373)</f>
        <v>28500</v>
      </c>
      <c r="I368" s="31">
        <f>SUM(I369:I373)</f>
        <v>22038.97</v>
      </c>
      <c r="J368" s="30">
        <f t="shared" si="11"/>
        <v>0.7732971929824561</v>
      </c>
    </row>
    <row r="369" spans="1:10" ht="39" customHeight="1">
      <c r="A369" s="191" t="s">
        <v>0</v>
      </c>
      <c r="B369" s="165" t="s">
        <v>0</v>
      </c>
      <c r="C369" s="165"/>
      <c r="D369" s="101" t="s">
        <v>215</v>
      </c>
      <c r="E369" s="149" t="s">
        <v>216</v>
      </c>
      <c r="F369" s="149"/>
      <c r="G369" s="15">
        <v>10000</v>
      </c>
      <c r="H369" s="15">
        <v>10000</v>
      </c>
      <c r="I369" s="20">
        <v>10000</v>
      </c>
      <c r="J369" s="17">
        <f t="shared" si="11"/>
        <v>1</v>
      </c>
    </row>
    <row r="370" spans="1:10" ht="12.75">
      <c r="A370" s="88"/>
      <c r="B370" s="115"/>
      <c r="C370" s="123"/>
      <c r="D370" s="21">
        <v>4010</v>
      </c>
      <c r="E370" s="113" t="s">
        <v>11</v>
      </c>
      <c r="F370" s="114"/>
      <c r="G370" s="22">
        <v>0</v>
      </c>
      <c r="H370" s="22">
        <v>13784.2</v>
      </c>
      <c r="I370" s="24">
        <v>9794.94</v>
      </c>
      <c r="J370" s="25">
        <f t="shared" si="11"/>
        <v>0.7105918370308034</v>
      </c>
    </row>
    <row r="371" spans="1:10" ht="12.75">
      <c r="A371" s="191"/>
      <c r="B371" s="111"/>
      <c r="C371" s="112"/>
      <c r="D371" s="109">
        <v>4110</v>
      </c>
      <c r="E371" s="113" t="s">
        <v>15</v>
      </c>
      <c r="F371" s="114"/>
      <c r="G371" s="48">
        <v>0</v>
      </c>
      <c r="H371" s="48">
        <v>2378.09</v>
      </c>
      <c r="I371" s="80">
        <v>1090.76</v>
      </c>
      <c r="J371" s="25">
        <f t="shared" si="11"/>
        <v>0.45867061381192464</v>
      </c>
    </row>
    <row r="372" spans="1:11" ht="12.75">
      <c r="A372" s="88"/>
      <c r="B372" s="115"/>
      <c r="C372" s="116"/>
      <c r="D372" s="88">
        <v>4120</v>
      </c>
      <c r="E372" s="113" t="s">
        <v>17</v>
      </c>
      <c r="F372" s="114"/>
      <c r="G372" s="66">
        <v>0</v>
      </c>
      <c r="H372" s="66">
        <v>337.71</v>
      </c>
      <c r="I372" s="67">
        <v>153.27</v>
      </c>
      <c r="J372" s="25">
        <f t="shared" si="11"/>
        <v>0.4538509371946345</v>
      </c>
      <c r="K372" s="183"/>
    </row>
    <row r="373" spans="1:11" ht="12.75">
      <c r="A373" s="106"/>
      <c r="B373" s="115"/>
      <c r="C373" s="116"/>
      <c r="D373" s="88">
        <v>4300</v>
      </c>
      <c r="E373" s="113" t="s">
        <v>27</v>
      </c>
      <c r="F373" s="114"/>
      <c r="G373" s="66">
        <v>0</v>
      </c>
      <c r="H373" s="66">
        <v>2000</v>
      </c>
      <c r="I373" s="67">
        <v>1000</v>
      </c>
      <c r="J373" s="25">
        <f t="shared" si="11"/>
        <v>0.5</v>
      </c>
      <c r="K373" s="183"/>
    </row>
    <row r="374" spans="1:10" ht="12" customHeight="1">
      <c r="A374" s="192" t="s">
        <v>217</v>
      </c>
      <c r="B374" s="163" t="s">
        <v>0</v>
      </c>
      <c r="C374" s="163"/>
      <c r="D374" s="81" t="s">
        <v>0</v>
      </c>
      <c r="E374" s="164" t="s">
        <v>218</v>
      </c>
      <c r="F374" s="164"/>
      <c r="G374" s="82">
        <f>G375+G377+G381+G384+G386+G389+G392+G409+G414+G416</f>
        <v>3907635</v>
      </c>
      <c r="H374" s="82">
        <f>H375+H377+H381+H384+H386+H389+H392+H409+H414+H416</f>
        <v>4003740</v>
      </c>
      <c r="I374" s="83">
        <f>I375+I377+I381+I384+I386+I389+I392+I409+I414+I416</f>
        <v>1888348.85</v>
      </c>
      <c r="J374" s="58">
        <f t="shared" si="11"/>
        <v>0.47164622328123207</v>
      </c>
    </row>
    <row r="375" spans="1:10" ht="12" customHeight="1">
      <c r="A375" s="88" t="s">
        <v>0</v>
      </c>
      <c r="B375" s="153" t="s">
        <v>219</v>
      </c>
      <c r="C375" s="153"/>
      <c r="D375" s="107" t="s">
        <v>0</v>
      </c>
      <c r="E375" s="142" t="s">
        <v>220</v>
      </c>
      <c r="F375" s="142"/>
      <c r="G375" s="31">
        <f>G376</f>
        <v>872000</v>
      </c>
      <c r="H375" s="31">
        <f>H376</f>
        <v>872000</v>
      </c>
      <c r="I375" s="51">
        <f>I376</f>
        <v>566387.09</v>
      </c>
      <c r="J375" s="30">
        <f t="shared" si="11"/>
        <v>0.6495264793577982</v>
      </c>
    </row>
    <row r="376" spans="1:10" ht="41.25" customHeight="1">
      <c r="A376" s="191" t="s">
        <v>0</v>
      </c>
      <c r="B376" s="147" t="s">
        <v>0</v>
      </c>
      <c r="C376" s="147"/>
      <c r="D376" s="103" t="s">
        <v>52</v>
      </c>
      <c r="E376" s="146" t="s">
        <v>53</v>
      </c>
      <c r="F376" s="146"/>
      <c r="G376" s="33">
        <v>872000</v>
      </c>
      <c r="H376" s="33">
        <v>872000</v>
      </c>
      <c r="I376" s="38">
        <v>566387.09</v>
      </c>
      <c r="J376" s="35">
        <f t="shared" si="11"/>
        <v>0.6495264793577982</v>
      </c>
    </row>
    <row r="377" spans="1:10" ht="24.75" customHeight="1">
      <c r="A377" s="88" t="s">
        <v>0</v>
      </c>
      <c r="B377" s="148" t="s">
        <v>221</v>
      </c>
      <c r="C377" s="148"/>
      <c r="D377" s="105" t="s">
        <v>0</v>
      </c>
      <c r="E377" s="149" t="s">
        <v>327</v>
      </c>
      <c r="F377" s="149"/>
      <c r="G377" s="15">
        <f>SUM(G378:G380)</f>
        <v>4550</v>
      </c>
      <c r="H377" s="15">
        <f>SUM(H378:H380)</f>
        <v>4550</v>
      </c>
      <c r="I377" s="47">
        <f>SUM(I378:I380)</f>
        <v>0</v>
      </c>
      <c r="J377" s="17">
        <f t="shared" si="11"/>
        <v>0</v>
      </c>
    </row>
    <row r="378" spans="1:10" ht="12" customHeight="1">
      <c r="A378" s="88" t="s">
        <v>0</v>
      </c>
      <c r="B378" s="129" t="s">
        <v>0</v>
      </c>
      <c r="C378" s="130"/>
      <c r="D378" s="100" t="s">
        <v>20</v>
      </c>
      <c r="E378" s="131" t="s">
        <v>21</v>
      </c>
      <c r="F378" s="132"/>
      <c r="G378" s="19">
        <v>2270</v>
      </c>
      <c r="H378" s="19">
        <v>2270</v>
      </c>
      <c r="I378" s="20">
        <v>0</v>
      </c>
      <c r="J378" s="17">
        <f t="shared" si="11"/>
        <v>0</v>
      </c>
    </row>
    <row r="379" spans="1:10" ht="12" customHeight="1">
      <c r="A379" s="88" t="s">
        <v>0</v>
      </c>
      <c r="B379" s="115" t="s">
        <v>0</v>
      </c>
      <c r="C379" s="123"/>
      <c r="D379" s="21" t="s">
        <v>67</v>
      </c>
      <c r="E379" s="113" t="s">
        <v>68</v>
      </c>
      <c r="F379" s="114"/>
      <c r="G379" s="23">
        <v>1140</v>
      </c>
      <c r="H379" s="23">
        <v>1140</v>
      </c>
      <c r="I379" s="24">
        <v>0</v>
      </c>
      <c r="J379" s="25">
        <f t="shared" si="11"/>
        <v>0</v>
      </c>
    </row>
    <row r="380" spans="1:10" ht="12" customHeight="1">
      <c r="A380" s="88" t="s">
        <v>0</v>
      </c>
      <c r="B380" s="139" t="s">
        <v>0</v>
      </c>
      <c r="C380" s="140"/>
      <c r="D380" s="26" t="s">
        <v>26</v>
      </c>
      <c r="E380" s="125" t="s">
        <v>27</v>
      </c>
      <c r="F380" s="126"/>
      <c r="G380" s="28">
        <v>1140</v>
      </c>
      <c r="H380" s="28">
        <v>1140</v>
      </c>
      <c r="I380" s="29">
        <v>0</v>
      </c>
      <c r="J380" s="30">
        <f t="shared" si="11"/>
        <v>0</v>
      </c>
    </row>
    <row r="381" spans="1:10" ht="56.25" customHeight="1">
      <c r="A381" s="88" t="s">
        <v>0</v>
      </c>
      <c r="B381" s="151" t="s">
        <v>222</v>
      </c>
      <c r="C381" s="151"/>
      <c r="D381" s="109" t="s">
        <v>0</v>
      </c>
      <c r="E381" s="152" t="s">
        <v>223</v>
      </c>
      <c r="F381" s="152"/>
      <c r="G381" s="48">
        <f>SUM(G382:G383)</f>
        <v>36200</v>
      </c>
      <c r="H381" s="48">
        <f>SUM(H382:H383)</f>
        <v>36200</v>
      </c>
      <c r="I381" s="49">
        <f>SUM(I382:I383)</f>
        <v>14452.61</v>
      </c>
      <c r="J381" s="25">
        <f t="shared" si="11"/>
        <v>0.39924337016574585</v>
      </c>
    </row>
    <row r="382" spans="1:10" ht="13.5" customHeight="1">
      <c r="A382" s="88" t="s">
        <v>0</v>
      </c>
      <c r="B382" s="129" t="s">
        <v>0</v>
      </c>
      <c r="C382" s="130"/>
      <c r="D382" s="100" t="s">
        <v>224</v>
      </c>
      <c r="E382" s="131" t="s">
        <v>225</v>
      </c>
      <c r="F382" s="132"/>
      <c r="G382" s="19">
        <v>2000</v>
      </c>
      <c r="H382" s="19">
        <v>2000</v>
      </c>
      <c r="I382" s="20">
        <v>0</v>
      </c>
      <c r="J382" s="17">
        <f t="shared" si="11"/>
        <v>0</v>
      </c>
    </row>
    <row r="383" spans="1:10" ht="12" customHeight="1">
      <c r="A383" s="88" t="s">
        <v>0</v>
      </c>
      <c r="B383" s="139" t="s">
        <v>0</v>
      </c>
      <c r="C383" s="140"/>
      <c r="D383" s="26" t="s">
        <v>226</v>
      </c>
      <c r="E383" s="125" t="s">
        <v>227</v>
      </c>
      <c r="F383" s="126"/>
      <c r="G383" s="28">
        <v>34200</v>
      </c>
      <c r="H383" s="28">
        <v>34200</v>
      </c>
      <c r="I383" s="29">
        <v>14452.61</v>
      </c>
      <c r="J383" s="30">
        <f t="shared" si="11"/>
        <v>0.42259093567251466</v>
      </c>
    </row>
    <row r="384" spans="1:10" ht="37.5" customHeight="1">
      <c r="A384" s="88" t="s">
        <v>0</v>
      </c>
      <c r="B384" s="153" t="s">
        <v>228</v>
      </c>
      <c r="C384" s="153"/>
      <c r="D384" s="107" t="s">
        <v>0</v>
      </c>
      <c r="E384" s="142" t="s">
        <v>229</v>
      </c>
      <c r="F384" s="142"/>
      <c r="G384" s="31">
        <f>G385</f>
        <v>296800</v>
      </c>
      <c r="H384" s="31">
        <f>H385</f>
        <v>300000</v>
      </c>
      <c r="I384" s="51">
        <f>I385</f>
        <v>138037.05</v>
      </c>
      <c r="J384" s="30">
        <f t="shared" si="11"/>
        <v>0.46012349999999996</v>
      </c>
    </row>
    <row r="385" spans="1:10" ht="12" customHeight="1">
      <c r="A385" s="191" t="s">
        <v>0</v>
      </c>
      <c r="B385" s="147" t="s">
        <v>0</v>
      </c>
      <c r="C385" s="147"/>
      <c r="D385" s="103" t="s">
        <v>230</v>
      </c>
      <c r="E385" s="146" t="s">
        <v>231</v>
      </c>
      <c r="F385" s="146"/>
      <c r="G385" s="33">
        <v>296800</v>
      </c>
      <c r="H385" s="33">
        <v>300000</v>
      </c>
      <c r="I385" s="38">
        <v>138037.05</v>
      </c>
      <c r="J385" s="35">
        <f t="shared" si="11"/>
        <v>0.46012349999999996</v>
      </c>
    </row>
    <row r="386" spans="1:10" ht="12" customHeight="1">
      <c r="A386" s="88" t="s">
        <v>0</v>
      </c>
      <c r="B386" s="145" t="s">
        <v>232</v>
      </c>
      <c r="C386" s="145"/>
      <c r="D386" s="105" t="s">
        <v>0</v>
      </c>
      <c r="E386" s="149" t="s">
        <v>233</v>
      </c>
      <c r="F386" s="149"/>
      <c r="G386" s="15">
        <f>SUM(G387:G388)</f>
        <v>40000</v>
      </c>
      <c r="H386" s="15">
        <f>SUM(H387:H388)</f>
        <v>66765</v>
      </c>
      <c r="I386" s="15">
        <f>SUM(I387:I388)</f>
        <v>19941.06</v>
      </c>
      <c r="J386" s="69">
        <f t="shared" si="11"/>
        <v>0.29867535385306676</v>
      </c>
    </row>
    <row r="387" spans="1:11" ht="12" customHeight="1">
      <c r="A387" s="88" t="s">
        <v>0</v>
      </c>
      <c r="B387" s="167" t="s">
        <v>0</v>
      </c>
      <c r="C387" s="168"/>
      <c r="D387" s="93" t="s">
        <v>230</v>
      </c>
      <c r="E387" s="131" t="s">
        <v>231</v>
      </c>
      <c r="F387" s="166"/>
      <c r="G387" s="86">
        <v>40000</v>
      </c>
      <c r="H387" s="39">
        <v>66500</v>
      </c>
      <c r="I387" s="20">
        <v>19941.06</v>
      </c>
      <c r="J387" s="25">
        <f t="shared" si="11"/>
        <v>0.2998655639097745</v>
      </c>
      <c r="K387" s="183"/>
    </row>
    <row r="388" spans="1:11" ht="12" customHeight="1">
      <c r="A388" s="88"/>
      <c r="B388" s="169"/>
      <c r="C388" s="170"/>
      <c r="D388" s="94">
        <v>4210</v>
      </c>
      <c r="E388" s="125" t="s">
        <v>21</v>
      </c>
      <c r="F388" s="150"/>
      <c r="G388" s="65">
        <v>0</v>
      </c>
      <c r="H388" s="41">
        <v>265</v>
      </c>
      <c r="I388" s="61">
        <v>0</v>
      </c>
      <c r="J388" s="30">
        <f t="shared" si="11"/>
        <v>0</v>
      </c>
      <c r="K388" s="183"/>
    </row>
    <row r="389" spans="1:10" ht="12" customHeight="1">
      <c r="A389" s="88" t="s">
        <v>0</v>
      </c>
      <c r="B389" s="148" t="s">
        <v>234</v>
      </c>
      <c r="C389" s="148"/>
      <c r="D389" s="109" t="s">
        <v>0</v>
      </c>
      <c r="E389" s="152" t="s">
        <v>235</v>
      </c>
      <c r="F389" s="152"/>
      <c r="G389" s="84">
        <f>SUM(G390:G391)</f>
        <v>327000</v>
      </c>
      <c r="H389" s="65">
        <f>SUM(H390:H391)</f>
        <v>357000</v>
      </c>
      <c r="I389" s="85">
        <f>SUM(I390:I391)</f>
        <v>167751.86</v>
      </c>
      <c r="J389" s="25">
        <f t="shared" si="11"/>
        <v>0.4698931652661064</v>
      </c>
    </row>
    <row r="390" spans="1:10" ht="12" customHeight="1">
      <c r="A390" s="88" t="s">
        <v>0</v>
      </c>
      <c r="B390" s="129" t="s">
        <v>0</v>
      </c>
      <c r="C390" s="130"/>
      <c r="D390" s="100" t="s">
        <v>224</v>
      </c>
      <c r="E390" s="131" t="s">
        <v>225</v>
      </c>
      <c r="F390" s="132"/>
      <c r="G390" s="19">
        <v>1000</v>
      </c>
      <c r="H390" s="19">
        <v>1000</v>
      </c>
      <c r="I390" s="20">
        <v>0</v>
      </c>
      <c r="J390" s="17">
        <f t="shared" si="11"/>
        <v>0</v>
      </c>
    </row>
    <row r="391" spans="1:10" ht="12" customHeight="1">
      <c r="A391" s="88" t="s">
        <v>0</v>
      </c>
      <c r="B391" s="139" t="s">
        <v>0</v>
      </c>
      <c r="C391" s="140"/>
      <c r="D391" s="26" t="s">
        <v>230</v>
      </c>
      <c r="E391" s="125" t="s">
        <v>231</v>
      </c>
      <c r="F391" s="126"/>
      <c r="G391" s="28">
        <v>326000</v>
      </c>
      <c r="H391" s="28">
        <v>356000</v>
      </c>
      <c r="I391" s="29">
        <v>167751.86</v>
      </c>
      <c r="J391" s="30">
        <f t="shared" si="11"/>
        <v>0.47121308988764044</v>
      </c>
    </row>
    <row r="392" spans="1:10" ht="12" customHeight="1">
      <c r="A392" s="88" t="s">
        <v>0</v>
      </c>
      <c r="B392" s="151" t="s">
        <v>236</v>
      </c>
      <c r="C392" s="151"/>
      <c r="D392" s="109" t="s">
        <v>0</v>
      </c>
      <c r="E392" s="152" t="s">
        <v>237</v>
      </c>
      <c r="F392" s="152"/>
      <c r="G392" s="48">
        <f>SUM(G393:G408)</f>
        <v>1296813</v>
      </c>
      <c r="H392" s="48">
        <f>SUM(H393:H408)</f>
        <v>1306253</v>
      </c>
      <c r="I392" s="49">
        <f>SUM(I393:I408)</f>
        <v>582107.5900000002</v>
      </c>
      <c r="J392" s="25">
        <f t="shared" si="11"/>
        <v>0.44563158132459807</v>
      </c>
    </row>
    <row r="393" spans="1:10" ht="12" customHeight="1">
      <c r="A393" s="88" t="s">
        <v>0</v>
      </c>
      <c r="B393" s="129" t="s">
        <v>0</v>
      </c>
      <c r="C393" s="130"/>
      <c r="D393" s="100" t="s">
        <v>8</v>
      </c>
      <c r="E393" s="131" t="s">
        <v>9</v>
      </c>
      <c r="F393" s="132"/>
      <c r="G393" s="18">
        <v>5090</v>
      </c>
      <c r="H393" s="19">
        <v>5090</v>
      </c>
      <c r="I393" s="20">
        <v>1470.72</v>
      </c>
      <c r="J393" s="17">
        <f t="shared" si="11"/>
        <v>0.28894302554027507</v>
      </c>
    </row>
    <row r="394" spans="1:10" ht="12" customHeight="1">
      <c r="A394" s="88" t="s">
        <v>0</v>
      </c>
      <c r="B394" s="115" t="s">
        <v>0</v>
      </c>
      <c r="C394" s="123"/>
      <c r="D394" s="21" t="s">
        <v>230</v>
      </c>
      <c r="E394" s="113" t="s">
        <v>231</v>
      </c>
      <c r="F394" s="114"/>
      <c r="G394" s="22">
        <v>13524</v>
      </c>
      <c r="H394" s="23">
        <v>22824</v>
      </c>
      <c r="I394" s="24">
        <v>15056</v>
      </c>
      <c r="J394" s="25">
        <f t="shared" si="11"/>
        <v>0.6596565019277953</v>
      </c>
    </row>
    <row r="395" spans="1:10" ht="12" customHeight="1">
      <c r="A395" s="88" t="s">
        <v>0</v>
      </c>
      <c r="B395" s="115" t="s">
        <v>0</v>
      </c>
      <c r="C395" s="123"/>
      <c r="D395" s="21" t="s">
        <v>10</v>
      </c>
      <c r="E395" s="113" t="s">
        <v>11</v>
      </c>
      <c r="F395" s="114"/>
      <c r="G395" s="22">
        <v>901484</v>
      </c>
      <c r="H395" s="23">
        <v>899638</v>
      </c>
      <c r="I395" s="24">
        <v>344531.09</v>
      </c>
      <c r="J395" s="25">
        <f t="shared" si="11"/>
        <v>0.3829663598024984</v>
      </c>
    </row>
    <row r="396" spans="1:10" ht="12" customHeight="1">
      <c r="A396" s="88" t="s">
        <v>0</v>
      </c>
      <c r="B396" s="115" t="s">
        <v>0</v>
      </c>
      <c r="C396" s="123"/>
      <c r="D396" s="21" t="s">
        <v>12</v>
      </c>
      <c r="E396" s="113" t="s">
        <v>13</v>
      </c>
      <c r="F396" s="114"/>
      <c r="G396" s="22">
        <v>59080</v>
      </c>
      <c r="H396" s="23">
        <v>60926</v>
      </c>
      <c r="I396" s="24">
        <v>60925.4</v>
      </c>
      <c r="J396" s="25">
        <f t="shared" si="11"/>
        <v>0.9999901519876572</v>
      </c>
    </row>
    <row r="397" spans="1:10" ht="12" customHeight="1">
      <c r="A397" s="88" t="s">
        <v>0</v>
      </c>
      <c r="B397" s="115" t="s">
        <v>0</v>
      </c>
      <c r="C397" s="123"/>
      <c r="D397" s="21" t="s">
        <v>14</v>
      </c>
      <c r="E397" s="113" t="s">
        <v>15</v>
      </c>
      <c r="F397" s="114"/>
      <c r="G397" s="23">
        <v>132524</v>
      </c>
      <c r="H397" s="23">
        <v>132524</v>
      </c>
      <c r="I397" s="24">
        <v>77107.71</v>
      </c>
      <c r="J397" s="25">
        <f t="shared" si="11"/>
        <v>0.5818395913193083</v>
      </c>
    </row>
    <row r="398" spans="1:10" ht="30" customHeight="1">
      <c r="A398" s="88" t="s">
        <v>0</v>
      </c>
      <c r="B398" s="115" t="s">
        <v>0</v>
      </c>
      <c r="C398" s="123"/>
      <c r="D398" s="21" t="s">
        <v>16</v>
      </c>
      <c r="E398" s="113" t="s">
        <v>17</v>
      </c>
      <c r="F398" s="114"/>
      <c r="G398" s="23">
        <v>17064</v>
      </c>
      <c r="H398" s="23">
        <v>17064</v>
      </c>
      <c r="I398" s="24">
        <v>8191.12</v>
      </c>
      <c r="J398" s="25">
        <f t="shared" si="11"/>
        <v>0.48002344116268164</v>
      </c>
    </row>
    <row r="399" spans="1:10" ht="12" customHeight="1">
      <c r="A399" s="88" t="s">
        <v>0</v>
      </c>
      <c r="B399" s="115" t="s">
        <v>0</v>
      </c>
      <c r="C399" s="123"/>
      <c r="D399" s="21" t="s">
        <v>18</v>
      </c>
      <c r="E399" s="113" t="s">
        <v>19</v>
      </c>
      <c r="F399" s="114"/>
      <c r="G399" s="22">
        <v>5000</v>
      </c>
      <c r="H399" s="22">
        <v>5000</v>
      </c>
      <c r="I399" s="24">
        <v>3200</v>
      </c>
      <c r="J399" s="25">
        <f t="shared" si="11"/>
        <v>0.64</v>
      </c>
    </row>
    <row r="400" spans="1:10" ht="12" customHeight="1">
      <c r="A400" s="88" t="s">
        <v>0</v>
      </c>
      <c r="B400" s="115" t="s">
        <v>0</v>
      </c>
      <c r="C400" s="123"/>
      <c r="D400" s="21" t="s">
        <v>20</v>
      </c>
      <c r="E400" s="113" t="s">
        <v>21</v>
      </c>
      <c r="F400" s="114"/>
      <c r="G400" s="22">
        <v>22040</v>
      </c>
      <c r="H400" s="23">
        <v>22180</v>
      </c>
      <c r="I400" s="24">
        <v>10161.68</v>
      </c>
      <c r="J400" s="25">
        <f t="shared" si="11"/>
        <v>0.45814607754733994</v>
      </c>
    </row>
    <row r="401" spans="1:10" ht="12" customHeight="1">
      <c r="A401" s="88" t="s">
        <v>0</v>
      </c>
      <c r="B401" s="115" t="s">
        <v>0</v>
      </c>
      <c r="C401" s="123"/>
      <c r="D401" s="21" t="s">
        <v>67</v>
      </c>
      <c r="E401" s="113" t="s">
        <v>68</v>
      </c>
      <c r="F401" s="114"/>
      <c r="G401" s="23">
        <v>8350</v>
      </c>
      <c r="H401" s="23">
        <v>8350</v>
      </c>
      <c r="I401" s="24">
        <v>6532.73</v>
      </c>
      <c r="J401" s="25">
        <f t="shared" si="11"/>
        <v>0.782362874251497</v>
      </c>
    </row>
    <row r="402" spans="1:10" ht="12" customHeight="1">
      <c r="A402" s="88" t="s">
        <v>0</v>
      </c>
      <c r="B402" s="115" t="s">
        <v>0</v>
      </c>
      <c r="C402" s="123"/>
      <c r="D402" s="21" t="s">
        <v>24</v>
      </c>
      <c r="E402" s="113" t="s">
        <v>25</v>
      </c>
      <c r="F402" s="114"/>
      <c r="G402" s="23">
        <v>520</v>
      </c>
      <c r="H402" s="23">
        <v>520</v>
      </c>
      <c r="I402" s="24">
        <v>160</v>
      </c>
      <c r="J402" s="25">
        <f aca="true" t="shared" si="12" ref="J402:J471">I402/H402</f>
        <v>0.3076923076923077</v>
      </c>
    </row>
    <row r="403" spans="1:10" ht="12" customHeight="1">
      <c r="A403" s="88" t="s">
        <v>0</v>
      </c>
      <c r="B403" s="115" t="s">
        <v>0</v>
      </c>
      <c r="C403" s="123"/>
      <c r="D403" s="21" t="s">
        <v>26</v>
      </c>
      <c r="E403" s="113" t="s">
        <v>27</v>
      </c>
      <c r="F403" s="114"/>
      <c r="G403" s="23">
        <v>70000</v>
      </c>
      <c r="H403" s="23">
        <v>69100</v>
      </c>
      <c r="I403" s="24">
        <v>29036.06</v>
      </c>
      <c r="J403" s="25">
        <f t="shared" si="12"/>
        <v>0.42020347322720697</v>
      </c>
    </row>
    <row r="404" spans="1:10" ht="25.5" customHeight="1">
      <c r="A404" s="88" t="s">
        <v>0</v>
      </c>
      <c r="B404" s="115" t="s">
        <v>0</v>
      </c>
      <c r="C404" s="123"/>
      <c r="D404" s="21" t="s">
        <v>101</v>
      </c>
      <c r="E404" s="113" t="s">
        <v>102</v>
      </c>
      <c r="F404" s="114"/>
      <c r="G404" s="23">
        <v>5530</v>
      </c>
      <c r="H404" s="23">
        <v>6430</v>
      </c>
      <c r="I404" s="24">
        <v>3248.61</v>
      </c>
      <c r="J404" s="25">
        <f t="shared" si="12"/>
        <v>0.5052270606531882</v>
      </c>
    </row>
    <row r="405" spans="1:10" ht="12" customHeight="1">
      <c r="A405" s="88" t="s">
        <v>0</v>
      </c>
      <c r="B405" s="115" t="s">
        <v>0</v>
      </c>
      <c r="C405" s="123"/>
      <c r="D405" s="21" t="s">
        <v>103</v>
      </c>
      <c r="E405" s="113" t="s">
        <v>104</v>
      </c>
      <c r="F405" s="114"/>
      <c r="G405" s="23">
        <v>5217</v>
      </c>
      <c r="H405" s="23">
        <v>5217</v>
      </c>
      <c r="I405" s="24">
        <v>1242.28</v>
      </c>
      <c r="J405" s="25">
        <f t="shared" si="12"/>
        <v>0.23812152578110024</v>
      </c>
    </row>
    <row r="406" spans="1:10" ht="27" customHeight="1">
      <c r="A406" s="88" t="s">
        <v>0</v>
      </c>
      <c r="B406" s="115" t="s">
        <v>0</v>
      </c>
      <c r="C406" s="123"/>
      <c r="D406" s="21" t="s">
        <v>28</v>
      </c>
      <c r="E406" s="113" t="s">
        <v>29</v>
      </c>
      <c r="F406" s="114"/>
      <c r="G406" s="22">
        <v>23756</v>
      </c>
      <c r="H406" s="22">
        <v>23756</v>
      </c>
      <c r="I406" s="24">
        <v>18155.91</v>
      </c>
      <c r="J406" s="25">
        <f t="shared" si="12"/>
        <v>0.7642662906213167</v>
      </c>
    </row>
    <row r="407" spans="1:10" ht="27" customHeight="1">
      <c r="A407" s="88"/>
      <c r="B407" s="88"/>
      <c r="C407" s="89"/>
      <c r="D407" s="21">
        <v>4700</v>
      </c>
      <c r="E407" s="113" t="s">
        <v>108</v>
      </c>
      <c r="F407" s="114"/>
      <c r="G407" s="22">
        <v>16170</v>
      </c>
      <c r="H407" s="22">
        <v>16170</v>
      </c>
      <c r="I407" s="24">
        <v>3014</v>
      </c>
      <c r="J407" s="25">
        <f t="shared" si="12"/>
        <v>0.18639455782312925</v>
      </c>
    </row>
    <row r="408" spans="1:10" ht="27" customHeight="1">
      <c r="A408" s="88" t="s">
        <v>0</v>
      </c>
      <c r="B408" s="139" t="s">
        <v>0</v>
      </c>
      <c r="C408" s="140"/>
      <c r="D408" s="26">
        <v>4710</v>
      </c>
      <c r="E408" s="125" t="s">
        <v>334</v>
      </c>
      <c r="F408" s="126"/>
      <c r="G408" s="27">
        <v>11464</v>
      </c>
      <c r="H408" s="27">
        <v>11464</v>
      </c>
      <c r="I408" s="29">
        <v>74.28</v>
      </c>
      <c r="J408" s="30">
        <f t="shared" si="12"/>
        <v>0.006479413817166783</v>
      </c>
    </row>
    <row r="409" spans="1:10" ht="27" customHeight="1">
      <c r="A409" s="88" t="s">
        <v>0</v>
      </c>
      <c r="B409" s="151" t="s">
        <v>238</v>
      </c>
      <c r="C409" s="151"/>
      <c r="D409" s="109" t="s">
        <v>0</v>
      </c>
      <c r="E409" s="152" t="s">
        <v>239</v>
      </c>
      <c r="F409" s="152"/>
      <c r="G409" s="48">
        <f>SUM(G410:G413)</f>
        <v>794572</v>
      </c>
      <c r="H409" s="48">
        <f>SUM(H410:H413)</f>
        <v>794572</v>
      </c>
      <c r="I409" s="49">
        <f>SUM(I410:I413)</f>
        <v>277241.9</v>
      </c>
      <c r="J409" s="25">
        <f t="shared" si="12"/>
        <v>0.3489197958146021</v>
      </c>
    </row>
    <row r="410" spans="1:10" ht="12" customHeight="1">
      <c r="A410" s="88" t="s">
        <v>0</v>
      </c>
      <c r="B410" s="129" t="s">
        <v>0</v>
      </c>
      <c r="C410" s="130"/>
      <c r="D410" s="100" t="s">
        <v>14</v>
      </c>
      <c r="E410" s="131" t="s">
        <v>15</v>
      </c>
      <c r="F410" s="132"/>
      <c r="G410" s="19">
        <v>113560</v>
      </c>
      <c r="H410" s="19">
        <v>113560</v>
      </c>
      <c r="I410" s="20">
        <v>37475.4</v>
      </c>
      <c r="J410" s="17">
        <f t="shared" si="12"/>
        <v>0.330005283550546</v>
      </c>
    </row>
    <row r="411" spans="1:10" ht="30" customHeight="1">
      <c r="A411" s="88" t="s">
        <v>0</v>
      </c>
      <c r="B411" s="115" t="s">
        <v>0</v>
      </c>
      <c r="C411" s="123"/>
      <c r="D411" s="21" t="s">
        <v>16</v>
      </c>
      <c r="E411" s="113" t="s">
        <v>17</v>
      </c>
      <c r="F411" s="114"/>
      <c r="G411" s="23">
        <v>16160</v>
      </c>
      <c r="H411" s="23">
        <v>16160</v>
      </c>
      <c r="I411" s="24">
        <v>301.3</v>
      </c>
      <c r="J411" s="25">
        <f t="shared" si="12"/>
        <v>0.01864480198019802</v>
      </c>
    </row>
    <row r="412" spans="1:10" ht="12.75">
      <c r="A412" s="88"/>
      <c r="B412" s="88"/>
      <c r="C412" s="89"/>
      <c r="D412" s="21">
        <v>4170</v>
      </c>
      <c r="E412" s="90" t="s">
        <v>337</v>
      </c>
      <c r="F412" s="91"/>
      <c r="G412" s="23">
        <v>659460</v>
      </c>
      <c r="H412" s="23">
        <v>659460</v>
      </c>
      <c r="I412" s="24">
        <v>239465.2</v>
      </c>
      <c r="J412" s="25">
        <f t="shared" si="12"/>
        <v>0.3631231613744579</v>
      </c>
    </row>
    <row r="413" spans="1:10" ht="27" customHeight="1">
      <c r="A413" s="88" t="s">
        <v>0</v>
      </c>
      <c r="B413" s="139" t="s">
        <v>0</v>
      </c>
      <c r="C413" s="140"/>
      <c r="D413" s="26">
        <v>4710</v>
      </c>
      <c r="E413" s="98" t="s">
        <v>334</v>
      </c>
      <c r="F413" s="99"/>
      <c r="G413" s="28">
        <v>5392</v>
      </c>
      <c r="H413" s="28">
        <v>5392</v>
      </c>
      <c r="I413" s="29">
        <v>0</v>
      </c>
      <c r="J413" s="30">
        <f t="shared" si="12"/>
        <v>0</v>
      </c>
    </row>
    <row r="414" spans="1:10" ht="12" customHeight="1">
      <c r="A414" s="88" t="s">
        <v>0</v>
      </c>
      <c r="B414" s="153" t="s">
        <v>240</v>
      </c>
      <c r="C414" s="153"/>
      <c r="D414" s="107" t="s">
        <v>0</v>
      </c>
      <c r="E414" s="142" t="s">
        <v>241</v>
      </c>
      <c r="F414" s="142"/>
      <c r="G414" s="31">
        <f>G415</f>
        <v>139700</v>
      </c>
      <c r="H414" s="31">
        <f>H415</f>
        <v>156400</v>
      </c>
      <c r="I414" s="51">
        <f>I415</f>
        <v>74072.5</v>
      </c>
      <c r="J414" s="30">
        <f t="shared" si="12"/>
        <v>0.47360933503836317</v>
      </c>
    </row>
    <row r="415" spans="1:10" ht="12" customHeight="1">
      <c r="A415" s="191" t="s">
        <v>0</v>
      </c>
      <c r="B415" s="165" t="s">
        <v>0</v>
      </c>
      <c r="C415" s="165"/>
      <c r="D415" s="101" t="s">
        <v>230</v>
      </c>
      <c r="E415" s="146" t="s">
        <v>231</v>
      </c>
      <c r="F415" s="146"/>
      <c r="G415" s="32">
        <v>139700</v>
      </c>
      <c r="H415" s="33">
        <v>156400</v>
      </c>
      <c r="I415" s="38">
        <v>74072.5</v>
      </c>
      <c r="J415" s="35">
        <f t="shared" si="12"/>
        <v>0.47360933503836317</v>
      </c>
    </row>
    <row r="416" spans="1:10" ht="12" customHeight="1">
      <c r="A416" s="88" t="s">
        <v>0</v>
      </c>
      <c r="B416" s="171" t="s">
        <v>242</v>
      </c>
      <c r="C416" s="172"/>
      <c r="D416" s="92" t="s">
        <v>0</v>
      </c>
      <c r="E416" s="173" t="s">
        <v>39</v>
      </c>
      <c r="F416" s="134"/>
      <c r="G416" s="73">
        <f>SUM(G417:G425)</f>
        <v>100000</v>
      </c>
      <c r="H416" s="73">
        <f>SUM(H417:H425)</f>
        <v>110000</v>
      </c>
      <c r="I416" s="73">
        <f>SUM(I417:I425)</f>
        <v>48357.19</v>
      </c>
      <c r="J416" s="35">
        <f t="shared" si="12"/>
        <v>0.4396108181818182</v>
      </c>
    </row>
    <row r="417" spans="1:11" ht="52.5" customHeight="1">
      <c r="A417" s="88"/>
      <c r="B417" s="88"/>
      <c r="C417" s="89"/>
      <c r="D417" s="88">
        <v>2710</v>
      </c>
      <c r="E417" s="113" t="s">
        <v>349</v>
      </c>
      <c r="F417" s="127"/>
      <c r="G417" s="66">
        <v>0</v>
      </c>
      <c r="H417" s="66">
        <v>10000</v>
      </c>
      <c r="I417" s="67">
        <v>10000</v>
      </c>
      <c r="J417" s="25">
        <f>I417/H417</f>
        <v>1</v>
      </c>
      <c r="K417" s="183"/>
    </row>
    <row r="418" spans="1:10" ht="12" customHeight="1">
      <c r="A418" s="88" t="s">
        <v>0</v>
      </c>
      <c r="B418" s="115" t="s">
        <v>0</v>
      </c>
      <c r="C418" s="123"/>
      <c r="D418" s="21" t="s">
        <v>230</v>
      </c>
      <c r="E418" s="113" t="s">
        <v>231</v>
      </c>
      <c r="F418" s="114"/>
      <c r="G418" s="22">
        <v>30000</v>
      </c>
      <c r="H418" s="22">
        <v>30000</v>
      </c>
      <c r="I418" s="24">
        <v>9228.96</v>
      </c>
      <c r="J418" s="25">
        <f t="shared" si="12"/>
        <v>0.30763199999999996</v>
      </c>
    </row>
    <row r="419" spans="1:10" ht="12" customHeight="1" hidden="1">
      <c r="A419" s="88" t="s">
        <v>0</v>
      </c>
      <c r="B419" s="115" t="s">
        <v>0</v>
      </c>
      <c r="C419" s="123"/>
      <c r="D419" s="21" t="s">
        <v>10</v>
      </c>
      <c r="E419" s="113" t="s">
        <v>11</v>
      </c>
      <c r="F419" s="114"/>
      <c r="G419" s="22">
        <v>0</v>
      </c>
      <c r="H419" s="22">
        <v>0</v>
      </c>
      <c r="I419" s="24">
        <v>0</v>
      </c>
      <c r="J419" s="25" t="e">
        <f t="shared" si="12"/>
        <v>#DIV/0!</v>
      </c>
    </row>
    <row r="420" spans="1:10" ht="12" customHeight="1" hidden="1">
      <c r="A420" s="88" t="s">
        <v>0</v>
      </c>
      <c r="B420" s="115" t="s">
        <v>0</v>
      </c>
      <c r="C420" s="123"/>
      <c r="D420" s="21" t="s">
        <v>14</v>
      </c>
      <c r="E420" s="113" t="s">
        <v>15</v>
      </c>
      <c r="F420" s="114"/>
      <c r="G420" s="22">
        <v>0</v>
      </c>
      <c r="H420" s="22">
        <v>0</v>
      </c>
      <c r="I420" s="24">
        <v>0</v>
      </c>
      <c r="J420" s="25" t="e">
        <f t="shared" si="12"/>
        <v>#DIV/0!</v>
      </c>
    </row>
    <row r="421" spans="1:10" ht="27" customHeight="1" hidden="1">
      <c r="A421" s="88" t="s">
        <v>0</v>
      </c>
      <c r="B421" s="115" t="s">
        <v>0</v>
      </c>
      <c r="C421" s="123"/>
      <c r="D421" s="21" t="s">
        <v>16</v>
      </c>
      <c r="E421" s="113" t="s">
        <v>17</v>
      </c>
      <c r="F421" s="114"/>
      <c r="G421" s="22">
        <v>0</v>
      </c>
      <c r="H421" s="22">
        <v>0</v>
      </c>
      <c r="I421" s="24">
        <v>0</v>
      </c>
      <c r="J421" s="25" t="e">
        <f t="shared" si="12"/>
        <v>#DIV/0!</v>
      </c>
    </row>
    <row r="422" spans="1:10" ht="12" customHeight="1">
      <c r="A422" s="88" t="s">
        <v>0</v>
      </c>
      <c r="B422" s="115" t="s">
        <v>0</v>
      </c>
      <c r="C422" s="123"/>
      <c r="D422" s="21" t="s">
        <v>18</v>
      </c>
      <c r="E422" s="113" t="s">
        <v>19</v>
      </c>
      <c r="F422" s="114"/>
      <c r="G422" s="22">
        <v>7000</v>
      </c>
      <c r="H422" s="22">
        <v>7000</v>
      </c>
      <c r="I422" s="24">
        <v>3300</v>
      </c>
      <c r="J422" s="25">
        <f t="shared" si="12"/>
        <v>0.4714285714285714</v>
      </c>
    </row>
    <row r="423" spans="1:10" ht="12" customHeight="1">
      <c r="A423" s="88" t="s">
        <v>0</v>
      </c>
      <c r="B423" s="115" t="s">
        <v>0</v>
      </c>
      <c r="C423" s="123"/>
      <c r="D423" s="21" t="s">
        <v>20</v>
      </c>
      <c r="E423" s="113" t="s">
        <v>21</v>
      </c>
      <c r="F423" s="114"/>
      <c r="G423" s="22">
        <v>1000</v>
      </c>
      <c r="H423" s="22">
        <v>1000</v>
      </c>
      <c r="I423" s="24">
        <v>150</v>
      </c>
      <c r="J423" s="25">
        <f t="shared" si="12"/>
        <v>0.15</v>
      </c>
    </row>
    <row r="424" spans="1:10" ht="12" customHeight="1">
      <c r="A424" s="88" t="s">
        <v>0</v>
      </c>
      <c r="B424" s="115" t="s">
        <v>0</v>
      </c>
      <c r="C424" s="123"/>
      <c r="D424" s="21" t="s">
        <v>67</v>
      </c>
      <c r="E424" s="113" t="s">
        <v>68</v>
      </c>
      <c r="F424" s="114"/>
      <c r="G424" s="22">
        <v>1300</v>
      </c>
      <c r="H424" s="23">
        <v>4300</v>
      </c>
      <c r="I424" s="24">
        <v>1303.82</v>
      </c>
      <c r="J424" s="25">
        <f t="shared" si="12"/>
        <v>0.3032139534883721</v>
      </c>
    </row>
    <row r="425" spans="1:10" ht="12" customHeight="1">
      <c r="A425" s="88" t="s">
        <v>0</v>
      </c>
      <c r="B425" s="139" t="s">
        <v>0</v>
      </c>
      <c r="C425" s="140"/>
      <c r="D425" s="26" t="s">
        <v>26</v>
      </c>
      <c r="E425" s="125" t="s">
        <v>27</v>
      </c>
      <c r="F425" s="126"/>
      <c r="G425" s="27">
        <v>60700</v>
      </c>
      <c r="H425" s="28">
        <v>57700</v>
      </c>
      <c r="I425" s="29">
        <v>24374.41</v>
      </c>
      <c r="J425" s="30">
        <f t="shared" si="12"/>
        <v>0.42243344887348355</v>
      </c>
    </row>
    <row r="426" spans="1:10" ht="12" customHeight="1">
      <c r="A426" s="192" t="s">
        <v>243</v>
      </c>
      <c r="B426" s="143" t="s">
        <v>0</v>
      </c>
      <c r="C426" s="143"/>
      <c r="D426" s="42" t="s">
        <v>0</v>
      </c>
      <c r="E426" s="144" t="s">
        <v>244</v>
      </c>
      <c r="F426" s="144"/>
      <c r="G426" s="43">
        <f>G427+G435+G437+G441+G443+G445</f>
        <v>1471720</v>
      </c>
      <c r="H426" s="43">
        <f>H427+H435+H437+H441+H443+H445</f>
        <v>1529529</v>
      </c>
      <c r="I426" s="50">
        <f>I427+I435+I437+I441+I443+I445</f>
        <v>676117.06</v>
      </c>
      <c r="J426" s="45">
        <f t="shared" si="12"/>
        <v>0.44204265496110245</v>
      </c>
    </row>
    <row r="427" spans="1:10" ht="12" customHeight="1">
      <c r="A427" s="88" t="s">
        <v>0</v>
      </c>
      <c r="B427" s="148" t="s">
        <v>245</v>
      </c>
      <c r="C427" s="148"/>
      <c r="D427" s="105" t="s">
        <v>0</v>
      </c>
      <c r="E427" s="149" t="s">
        <v>246</v>
      </c>
      <c r="F427" s="149"/>
      <c r="G427" s="15">
        <f>SUM(G428:G434)</f>
        <v>736720</v>
      </c>
      <c r="H427" s="15">
        <f>SUM(H428:H434)</f>
        <v>736720</v>
      </c>
      <c r="I427" s="47">
        <f>SUM(I428:I434)</f>
        <v>305515.69999999995</v>
      </c>
      <c r="J427" s="17">
        <f t="shared" si="12"/>
        <v>0.41469717124552063</v>
      </c>
    </row>
    <row r="428" spans="1:10" ht="12" customHeight="1">
      <c r="A428" s="88" t="s">
        <v>0</v>
      </c>
      <c r="B428" s="129" t="s">
        <v>0</v>
      </c>
      <c r="C428" s="130"/>
      <c r="D428" s="100" t="s">
        <v>8</v>
      </c>
      <c r="E428" s="131" t="s">
        <v>9</v>
      </c>
      <c r="F428" s="132"/>
      <c r="G428" s="19">
        <v>32800</v>
      </c>
      <c r="H428" s="19">
        <v>32800</v>
      </c>
      <c r="I428" s="20">
        <v>12262.58</v>
      </c>
      <c r="J428" s="17">
        <f t="shared" si="12"/>
        <v>0.3738591463414634</v>
      </c>
    </row>
    <row r="429" spans="1:10" ht="12" customHeight="1">
      <c r="A429" s="88" t="s">
        <v>0</v>
      </c>
      <c r="B429" s="115" t="s">
        <v>0</v>
      </c>
      <c r="C429" s="123"/>
      <c r="D429" s="21" t="s">
        <v>10</v>
      </c>
      <c r="E429" s="113" t="s">
        <v>11</v>
      </c>
      <c r="F429" s="114"/>
      <c r="G429" s="22">
        <v>497300</v>
      </c>
      <c r="H429" s="22">
        <v>497300</v>
      </c>
      <c r="I429" s="24">
        <v>203887.26</v>
      </c>
      <c r="J429" s="25">
        <f t="shared" si="12"/>
        <v>0.4099884576714257</v>
      </c>
    </row>
    <row r="430" spans="1:10" ht="12" customHeight="1">
      <c r="A430" s="88" t="s">
        <v>0</v>
      </c>
      <c r="B430" s="115" t="s">
        <v>0</v>
      </c>
      <c r="C430" s="123"/>
      <c r="D430" s="21" t="s">
        <v>12</v>
      </c>
      <c r="E430" s="113" t="s">
        <v>13</v>
      </c>
      <c r="F430" s="114"/>
      <c r="G430" s="22">
        <v>39000</v>
      </c>
      <c r="H430" s="23">
        <v>40250</v>
      </c>
      <c r="I430" s="24">
        <v>30132.6</v>
      </c>
      <c r="J430" s="25">
        <f t="shared" si="12"/>
        <v>0.7486360248447205</v>
      </c>
    </row>
    <row r="431" spans="1:10" ht="12" customHeight="1">
      <c r="A431" s="88" t="s">
        <v>0</v>
      </c>
      <c r="B431" s="115" t="s">
        <v>0</v>
      </c>
      <c r="C431" s="123"/>
      <c r="D431" s="21" t="s">
        <v>14</v>
      </c>
      <c r="E431" s="113" t="s">
        <v>15</v>
      </c>
      <c r="F431" s="114"/>
      <c r="G431" s="23">
        <v>126300</v>
      </c>
      <c r="H431" s="23">
        <v>125050</v>
      </c>
      <c r="I431" s="24">
        <v>40000.04</v>
      </c>
      <c r="J431" s="25">
        <f t="shared" si="12"/>
        <v>0.3198723710515794</v>
      </c>
    </row>
    <row r="432" spans="1:10" ht="24.75" customHeight="1">
      <c r="A432" s="88" t="s">
        <v>0</v>
      </c>
      <c r="B432" s="115" t="s">
        <v>0</v>
      </c>
      <c r="C432" s="123"/>
      <c r="D432" s="21" t="s">
        <v>16</v>
      </c>
      <c r="E432" s="113" t="s">
        <v>17</v>
      </c>
      <c r="F432" s="114"/>
      <c r="G432" s="23">
        <v>13900</v>
      </c>
      <c r="H432" s="23">
        <v>13900</v>
      </c>
      <c r="I432" s="24">
        <v>4815.24</v>
      </c>
      <c r="J432" s="25">
        <f t="shared" si="12"/>
        <v>0.34642014388489206</v>
      </c>
    </row>
    <row r="433" spans="1:10" ht="24.75" customHeight="1">
      <c r="A433" s="88"/>
      <c r="B433" s="88"/>
      <c r="C433" s="89"/>
      <c r="D433" s="21">
        <v>4440</v>
      </c>
      <c r="E433" s="113" t="s">
        <v>29</v>
      </c>
      <c r="F433" s="114"/>
      <c r="G433" s="23">
        <v>19120</v>
      </c>
      <c r="H433" s="23">
        <v>19120</v>
      </c>
      <c r="I433" s="24">
        <v>14340</v>
      </c>
      <c r="J433" s="25">
        <f t="shared" si="12"/>
        <v>0.75</v>
      </c>
    </row>
    <row r="434" spans="1:10" ht="26.25" customHeight="1">
      <c r="A434" s="88" t="s">
        <v>0</v>
      </c>
      <c r="B434" s="139" t="s">
        <v>0</v>
      </c>
      <c r="C434" s="140"/>
      <c r="D434" s="26">
        <v>4710</v>
      </c>
      <c r="E434" s="98" t="s">
        <v>334</v>
      </c>
      <c r="F434" s="99"/>
      <c r="G434" s="28">
        <v>8300</v>
      </c>
      <c r="H434" s="28">
        <v>8300</v>
      </c>
      <c r="I434" s="29">
        <v>77.98</v>
      </c>
      <c r="J434" s="30">
        <f t="shared" si="12"/>
        <v>0.009395180722891567</v>
      </c>
    </row>
    <row r="435" spans="1:10" ht="12" customHeight="1">
      <c r="A435" s="88" t="s">
        <v>0</v>
      </c>
      <c r="B435" s="153" t="s">
        <v>247</v>
      </c>
      <c r="C435" s="153"/>
      <c r="D435" s="107" t="s">
        <v>0</v>
      </c>
      <c r="E435" s="142" t="s">
        <v>248</v>
      </c>
      <c r="F435" s="142"/>
      <c r="G435" s="31">
        <f>G436</f>
        <v>25000</v>
      </c>
      <c r="H435" s="31">
        <f>H436</f>
        <v>25000</v>
      </c>
      <c r="I435" s="51">
        <f>I436</f>
        <v>15848.76</v>
      </c>
      <c r="J435" s="30">
        <f t="shared" si="12"/>
        <v>0.6339504</v>
      </c>
    </row>
    <row r="436" spans="1:10" ht="27" customHeight="1">
      <c r="A436" s="191" t="s">
        <v>0</v>
      </c>
      <c r="B436" s="147" t="s">
        <v>0</v>
      </c>
      <c r="C436" s="147"/>
      <c r="D436" s="103" t="s">
        <v>173</v>
      </c>
      <c r="E436" s="146" t="s">
        <v>174</v>
      </c>
      <c r="F436" s="146"/>
      <c r="G436" s="32">
        <v>25000</v>
      </c>
      <c r="H436" s="33">
        <v>25000</v>
      </c>
      <c r="I436" s="38">
        <v>15848.76</v>
      </c>
      <c r="J436" s="35">
        <f t="shared" si="12"/>
        <v>0.6339504</v>
      </c>
    </row>
    <row r="437" spans="1:10" ht="40.5" customHeight="1">
      <c r="A437" s="88" t="s">
        <v>0</v>
      </c>
      <c r="B437" s="148" t="s">
        <v>249</v>
      </c>
      <c r="C437" s="148"/>
      <c r="D437" s="105" t="s">
        <v>0</v>
      </c>
      <c r="E437" s="149" t="s">
        <v>250</v>
      </c>
      <c r="F437" s="149"/>
      <c r="G437" s="15">
        <f>SUM(G438:G440)</f>
        <v>30000</v>
      </c>
      <c r="H437" s="15">
        <f>SUM(H438:H440)</f>
        <v>30000</v>
      </c>
      <c r="I437" s="47">
        <f>SUM(I438:I440)</f>
        <v>2036</v>
      </c>
      <c r="J437" s="17">
        <f t="shared" si="12"/>
        <v>0.06786666666666667</v>
      </c>
    </row>
    <row r="438" spans="1:10" ht="12" customHeight="1">
      <c r="A438" s="88" t="s">
        <v>0</v>
      </c>
      <c r="B438" s="129" t="s">
        <v>0</v>
      </c>
      <c r="C438" s="130"/>
      <c r="D438" s="100" t="s">
        <v>18</v>
      </c>
      <c r="E438" s="131" t="s">
        <v>19</v>
      </c>
      <c r="F438" s="132"/>
      <c r="G438" s="18">
        <v>10000</v>
      </c>
      <c r="H438" s="18">
        <v>10000</v>
      </c>
      <c r="I438" s="20">
        <v>0</v>
      </c>
      <c r="J438" s="17">
        <f t="shared" si="12"/>
        <v>0</v>
      </c>
    </row>
    <row r="439" spans="1:10" ht="12" customHeight="1">
      <c r="A439" s="88" t="s">
        <v>0</v>
      </c>
      <c r="B439" s="115" t="s">
        <v>0</v>
      </c>
      <c r="C439" s="123"/>
      <c r="D439" s="21">
        <v>4210</v>
      </c>
      <c r="E439" s="113" t="s">
        <v>21</v>
      </c>
      <c r="F439" s="114"/>
      <c r="G439" s="22">
        <v>5000</v>
      </c>
      <c r="H439" s="22">
        <v>5000</v>
      </c>
      <c r="I439" s="24">
        <v>0</v>
      </c>
      <c r="J439" s="25">
        <f t="shared" si="12"/>
        <v>0</v>
      </c>
    </row>
    <row r="440" spans="1:10" ht="12" customHeight="1">
      <c r="A440" s="88" t="s">
        <v>0</v>
      </c>
      <c r="B440" s="139" t="s">
        <v>0</v>
      </c>
      <c r="C440" s="140"/>
      <c r="D440" s="26" t="s">
        <v>26</v>
      </c>
      <c r="E440" s="125" t="s">
        <v>27</v>
      </c>
      <c r="F440" s="126"/>
      <c r="G440" s="27">
        <v>15000</v>
      </c>
      <c r="H440" s="27">
        <v>15000</v>
      </c>
      <c r="I440" s="29">
        <v>2036</v>
      </c>
      <c r="J440" s="30">
        <f t="shared" si="12"/>
        <v>0.13573333333333334</v>
      </c>
    </row>
    <row r="441" spans="1:10" ht="28.5" customHeight="1">
      <c r="A441" s="88" t="s">
        <v>0</v>
      </c>
      <c r="B441" s="153" t="s">
        <v>251</v>
      </c>
      <c r="C441" s="153"/>
      <c r="D441" s="107" t="s">
        <v>0</v>
      </c>
      <c r="E441" s="142" t="s">
        <v>252</v>
      </c>
      <c r="F441" s="142"/>
      <c r="G441" s="31">
        <f>G442</f>
        <v>30000</v>
      </c>
      <c r="H441" s="31">
        <f>H442</f>
        <v>87809</v>
      </c>
      <c r="I441" s="51">
        <f>I442</f>
        <v>44269.77</v>
      </c>
      <c r="J441" s="30">
        <f t="shared" si="12"/>
        <v>0.50415982416381</v>
      </c>
    </row>
    <row r="442" spans="1:10" ht="12" customHeight="1">
      <c r="A442" s="191" t="s">
        <v>0</v>
      </c>
      <c r="B442" s="147" t="s">
        <v>0</v>
      </c>
      <c r="C442" s="147"/>
      <c r="D442" s="103" t="s">
        <v>253</v>
      </c>
      <c r="E442" s="146" t="s">
        <v>254</v>
      </c>
      <c r="F442" s="146"/>
      <c r="G442" s="32">
        <v>30000</v>
      </c>
      <c r="H442" s="33">
        <v>87809</v>
      </c>
      <c r="I442" s="38">
        <v>44269.77</v>
      </c>
      <c r="J442" s="35">
        <f t="shared" si="12"/>
        <v>0.50415982416381</v>
      </c>
    </row>
    <row r="443" spans="1:10" ht="26.25" customHeight="1">
      <c r="A443" s="88" t="s">
        <v>0</v>
      </c>
      <c r="B443" s="145" t="s">
        <v>255</v>
      </c>
      <c r="C443" s="145"/>
      <c r="D443" s="97" t="s">
        <v>0</v>
      </c>
      <c r="E443" s="146" t="s">
        <v>256</v>
      </c>
      <c r="F443" s="146"/>
      <c r="G443" s="32">
        <f>G444</f>
        <v>80000</v>
      </c>
      <c r="H443" s="32">
        <f>H444</f>
        <v>80000</v>
      </c>
      <c r="I443" s="46">
        <f>I444</f>
        <v>63800</v>
      </c>
      <c r="J443" s="35">
        <f t="shared" si="12"/>
        <v>0.7975</v>
      </c>
    </row>
    <row r="444" spans="1:10" ht="12" customHeight="1">
      <c r="A444" s="191" t="s">
        <v>0</v>
      </c>
      <c r="B444" s="147" t="s">
        <v>0</v>
      </c>
      <c r="C444" s="147"/>
      <c r="D444" s="103" t="s">
        <v>257</v>
      </c>
      <c r="E444" s="146" t="s">
        <v>258</v>
      </c>
      <c r="F444" s="146"/>
      <c r="G444" s="32">
        <v>80000</v>
      </c>
      <c r="H444" s="33">
        <v>80000</v>
      </c>
      <c r="I444" s="38">
        <v>63800</v>
      </c>
      <c r="J444" s="35">
        <f t="shared" si="12"/>
        <v>0.7975</v>
      </c>
    </row>
    <row r="445" spans="1:10" ht="12" customHeight="1">
      <c r="A445" s="88" t="s">
        <v>0</v>
      </c>
      <c r="B445" s="148" t="s">
        <v>259</v>
      </c>
      <c r="C445" s="148"/>
      <c r="D445" s="105" t="s">
        <v>0</v>
      </c>
      <c r="E445" s="149" t="s">
        <v>260</v>
      </c>
      <c r="F445" s="149"/>
      <c r="G445" s="15">
        <f>SUM(G446:G462)</f>
        <v>570000</v>
      </c>
      <c r="H445" s="15">
        <f>SUM(H446:H462)</f>
        <v>570000</v>
      </c>
      <c r="I445" s="47">
        <f>SUM(I446:I462)</f>
        <v>244646.83000000002</v>
      </c>
      <c r="J445" s="17">
        <f t="shared" si="12"/>
        <v>0.4292049649122807</v>
      </c>
    </row>
    <row r="446" spans="1:10" ht="12" customHeight="1">
      <c r="A446" s="88" t="s">
        <v>0</v>
      </c>
      <c r="B446" s="129" t="s">
        <v>0</v>
      </c>
      <c r="C446" s="130"/>
      <c r="D446" s="100" t="s">
        <v>8</v>
      </c>
      <c r="E446" s="131" t="s">
        <v>9</v>
      </c>
      <c r="F446" s="132"/>
      <c r="G446" s="19">
        <v>1000</v>
      </c>
      <c r="H446" s="19">
        <v>1000</v>
      </c>
      <c r="I446" s="20">
        <v>250</v>
      </c>
      <c r="J446" s="17">
        <f t="shared" si="12"/>
        <v>0.25</v>
      </c>
    </row>
    <row r="447" spans="1:10" ht="12" customHeight="1">
      <c r="A447" s="88" t="s">
        <v>0</v>
      </c>
      <c r="B447" s="115" t="s">
        <v>0</v>
      </c>
      <c r="C447" s="123"/>
      <c r="D447" s="21" t="s">
        <v>10</v>
      </c>
      <c r="E447" s="113" t="s">
        <v>11</v>
      </c>
      <c r="F447" s="114"/>
      <c r="G447" s="23">
        <v>300000</v>
      </c>
      <c r="H447" s="23">
        <v>300000</v>
      </c>
      <c r="I447" s="24">
        <v>133521.47</v>
      </c>
      <c r="J447" s="25">
        <f t="shared" si="12"/>
        <v>0.4450715666666667</v>
      </c>
    </row>
    <row r="448" spans="1:10" ht="12" customHeight="1">
      <c r="A448" s="88" t="s">
        <v>0</v>
      </c>
      <c r="B448" s="115" t="s">
        <v>0</v>
      </c>
      <c r="C448" s="123"/>
      <c r="D448" s="21" t="s">
        <v>12</v>
      </c>
      <c r="E448" s="113" t="s">
        <v>13</v>
      </c>
      <c r="F448" s="114"/>
      <c r="G448" s="23">
        <v>25000</v>
      </c>
      <c r="H448" s="23">
        <v>25000</v>
      </c>
      <c r="I448" s="24">
        <v>23580.69</v>
      </c>
      <c r="J448" s="25">
        <f t="shared" si="12"/>
        <v>0.9432275999999999</v>
      </c>
    </row>
    <row r="449" spans="1:10" ht="12" customHeight="1">
      <c r="A449" s="88" t="s">
        <v>0</v>
      </c>
      <c r="B449" s="115" t="s">
        <v>0</v>
      </c>
      <c r="C449" s="123"/>
      <c r="D449" s="21" t="s">
        <v>14</v>
      </c>
      <c r="E449" s="113" t="s">
        <v>15</v>
      </c>
      <c r="F449" s="114"/>
      <c r="G449" s="23">
        <v>70000</v>
      </c>
      <c r="H449" s="23">
        <v>70000</v>
      </c>
      <c r="I449" s="24">
        <v>24921.58</v>
      </c>
      <c r="J449" s="25">
        <f t="shared" si="12"/>
        <v>0.35602257142857147</v>
      </c>
    </row>
    <row r="450" spans="1:10" ht="28.5" customHeight="1">
      <c r="A450" s="88" t="s">
        <v>0</v>
      </c>
      <c r="B450" s="115" t="s">
        <v>0</v>
      </c>
      <c r="C450" s="123"/>
      <c r="D450" s="21" t="s">
        <v>16</v>
      </c>
      <c r="E450" s="113" t="s">
        <v>17</v>
      </c>
      <c r="F450" s="114"/>
      <c r="G450" s="23">
        <v>8000</v>
      </c>
      <c r="H450" s="23">
        <v>8000</v>
      </c>
      <c r="I450" s="24">
        <v>2501.7</v>
      </c>
      <c r="J450" s="25">
        <f t="shared" si="12"/>
        <v>0.3127125</v>
      </c>
    </row>
    <row r="451" spans="1:10" ht="12.75">
      <c r="A451" s="88"/>
      <c r="B451" s="88"/>
      <c r="C451" s="89"/>
      <c r="D451" s="21">
        <v>4170</v>
      </c>
      <c r="E451" s="113" t="s">
        <v>19</v>
      </c>
      <c r="F451" s="114"/>
      <c r="G451" s="23">
        <v>25000</v>
      </c>
      <c r="H451" s="23">
        <v>25000</v>
      </c>
      <c r="I451" s="24">
        <v>2773.39</v>
      </c>
      <c r="J451" s="25">
        <f t="shared" si="12"/>
        <v>0.1109356</v>
      </c>
    </row>
    <row r="452" spans="1:10" ht="12" customHeight="1">
      <c r="A452" s="88" t="s">
        <v>0</v>
      </c>
      <c r="B452" s="115" t="s">
        <v>0</v>
      </c>
      <c r="C452" s="123"/>
      <c r="D452" s="21" t="s">
        <v>20</v>
      </c>
      <c r="E452" s="113" t="s">
        <v>21</v>
      </c>
      <c r="F452" s="114"/>
      <c r="G452" s="23">
        <v>50000</v>
      </c>
      <c r="H452" s="23">
        <v>50000</v>
      </c>
      <c r="I452" s="24">
        <v>20069.26</v>
      </c>
      <c r="J452" s="25">
        <f t="shared" si="12"/>
        <v>0.40138519999999994</v>
      </c>
    </row>
    <row r="453" spans="1:10" ht="12" customHeight="1">
      <c r="A453" s="88" t="s">
        <v>0</v>
      </c>
      <c r="B453" s="115" t="s">
        <v>0</v>
      </c>
      <c r="C453" s="123"/>
      <c r="D453" s="21" t="s">
        <v>67</v>
      </c>
      <c r="E453" s="113" t="s">
        <v>68</v>
      </c>
      <c r="F453" s="114"/>
      <c r="G453" s="23">
        <v>10000</v>
      </c>
      <c r="H453" s="23">
        <v>10000</v>
      </c>
      <c r="I453" s="24">
        <v>3793.28</v>
      </c>
      <c r="J453" s="25">
        <f t="shared" si="12"/>
        <v>0.379328</v>
      </c>
    </row>
    <row r="454" spans="1:10" ht="12" customHeight="1">
      <c r="A454" s="88" t="s">
        <v>0</v>
      </c>
      <c r="B454" s="115" t="s">
        <v>0</v>
      </c>
      <c r="C454" s="123"/>
      <c r="D454" s="21" t="s">
        <v>22</v>
      </c>
      <c r="E454" s="113" t="s">
        <v>23</v>
      </c>
      <c r="F454" s="114"/>
      <c r="G454" s="23">
        <v>9000</v>
      </c>
      <c r="H454" s="23">
        <v>9000</v>
      </c>
      <c r="I454" s="24">
        <v>4143.6</v>
      </c>
      <c r="J454" s="25">
        <f t="shared" si="12"/>
        <v>0.46040000000000003</v>
      </c>
    </row>
    <row r="455" spans="1:10" ht="12" customHeight="1">
      <c r="A455" s="88" t="s">
        <v>0</v>
      </c>
      <c r="B455" s="115" t="s">
        <v>0</v>
      </c>
      <c r="C455" s="123"/>
      <c r="D455" s="21" t="s">
        <v>24</v>
      </c>
      <c r="E455" s="113" t="s">
        <v>25</v>
      </c>
      <c r="F455" s="114"/>
      <c r="G455" s="23">
        <v>1000</v>
      </c>
      <c r="H455" s="23">
        <v>1000</v>
      </c>
      <c r="I455" s="24">
        <v>100</v>
      </c>
      <c r="J455" s="25">
        <f t="shared" si="12"/>
        <v>0.1</v>
      </c>
    </row>
    <row r="456" spans="1:10" ht="12" customHeight="1">
      <c r="A456" s="88" t="s">
        <v>0</v>
      </c>
      <c r="B456" s="115" t="s">
        <v>0</v>
      </c>
      <c r="C456" s="123"/>
      <c r="D456" s="21" t="s">
        <v>26</v>
      </c>
      <c r="E456" s="113" t="s">
        <v>27</v>
      </c>
      <c r="F456" s="114"/>
      <c r="G456" s="23">
        <v>42000</v>
      </c>
      <c r="H456" s="23">
        <v>42000</v>
      </c>
      <c r="I456" s="24">
        <v>17612.4</v>
      </c>
      <c r="J456" s="25">
        <f t="shared" si="12"/>
        <v>0.4193428571428572</v>
      </c>
    </row>
    <row r="457" spans="1:10" ht="12" customHeight="1">
      <c r="A457" s="88" t="s">
        <v>0</v>
      </c>
      <c r="B457" s="115" t="s">
        <v>0</v>
      </c>
      <c r="C457" s="123"/>
      <c r="D457" s="21" t="s">
        <v>101</v>
      </c>
      <c r="E457" s="113" t="s">
        <v>102</v>
      </c>
      <c r="F457" s="114"/>
      <c r="G457" s="23">
        <v>5000</v>
      </c>
      <c r="H457" s="23">
        <v>5000</v>
      </c>
      <c r="I457" s="24">
        <v>1209.8</v>
      </c>
      <c r="J457" s="25">
        <f t="shared" si="12"/>
        <v>0.24195999999999998</v>
      </c>
    </row>
    <row r="458" spans="1:10" ht="12" customHeight="1">
      <c r="A458" s="88" t="s">
        <v>0</v>
      </c>
      <c r="B458" s="115" t="s">
        <v>0</v>
      </c>
      <c r="C458" s="123"/>
      <c r="D458" s="21" t="s">
        <v>103</v>
      </c>
      <c r="E458" s="113" t="s">
        <v>104</v>
      </c>
      <c r="F458" s="114"/>
      <c r="G458" s="23">
        <v>5000</v>
      </c>
      <c r="H458" s="23">
        <v>5000</v>
      </c>
      <c r="I458" s="24">
        <v>1171.62</v>
      </c>
      <c r="J458" s="25">
        <f t="shared" si="12"/>
        <v>0.23432399999999998</v>
      </c>
    </row>
    <row r="459" spans="1:10" ht="24" customHeight="1">
      <c r="A459" s="88" t="s">
        <v>0</v>
      </c>
      <c r="B459" s="115" t="s">
        <v>0</v>
      </c>
      <c r="C459" s="123"/>
      <c r="D459" s="21" t="s">
        <v>28</v>
      </c>
      <c r="E459" s="113" t="s">
        <v>29</v>
      </c>
      <c r="F459" s="114"/>
      <c r="G459" s="23">
        <v>9000</v>
      </c>
      <c r="H459" s="23">
        <v>9000</v>
      </c>
      <c r="I459" s="24">
        <v>6750</v>
      </c>
      <c r="J459" s="25">
        <f t="shared" si="12"/>
        <v>0.75</v>
      </c>
    </row>
    <row r="460" spans="1:10" ht="27" customHeight="1">
      <c r="A460" s="88" t="s">
        <v>0</v>
      </c>
      <c r="B460" s="115" t="s">
        <v>0</v>
      </c>
      <c r="C460" s="123"/>
      <c r="D460" s="21" t="s">
        <v>81</v>
      </c>
      <c r="E460" s="113" t="s">
        <v>82</v>
      </c>
      <c r="F460" s="114"/>
      <c r="G460" s="23">
        <v>2000</v>
      </c>
      <c r="H460" s="23">
        <v>2000</v>
      </c>
      <c r="I460" s="24">
        <v>1778.04</v>
      </c>
      <c r="J460" s="25">
        <f t="shared" si="12"/>
        <v>0.88902</v>
      </c>
    </row>
    <row r="461" spans="1:10" ht="27" customHeight="1">
      <c r="A461" s="88"/>
      <c r="B461" s="88"/>
      <c r="C461" s="89"/>
      <c r="D461" s="21">
        <v>4700</v>
      </c>
      <c r="E461" s="113" t="s">
        <v>108</v>
      </c>
      <c r="F461" s="114"/>
      <c r="G461" s="23">
        <v>3000</v>
      </c>
      <c r="H461" s="23">
        <v>3000</v>
      </c>
      <c r="I461" s="24">
        <v>470</v>
      </c>
      <c r="J461" s="25">
        <f t="shared" si="12"/>
        <v>0.15666666666666668</v>
      </c>
    </row>
    <row r="462" spans="1:10" ht="27.75" customHeight="1">
      <c r="A462" s="88" t="s">
        <v>0</v>
      </c>
      <c r="B462" s="139" t="s">
        <v>0</v>
      </c>
      <c r="C462" s="140"/>
      <c r="D462" s="26">
        <v>4710</v>
      </c>
      <c r="E462" s="125" t="s">
        <v>334</v>
      </c>
      <c r="F462" s="126"/>
      <c r="G462" s="28">
        <v>5000</v>
      </c>
      <c r="H462" s="28">
        <v>5000</v>
      </c>
      <c r="I462" s="29">
        <v>0</v>
      </c>
      <c r="J462" s="30">
        <f t="shared" si="12"/>
        <v>0</v>
      </c>
    </row>
    <row r="463" spans="1:10" ht="12" customHeight="1">
      <c r="A463" s="192" t="s">
        <v>261</v>
      </c>
      <c r="B463" s="143" t="s">
        <v>0</v>
      </c>
      <c r="C463" s="143"/>
      <c r="D463" s="42" t="s">
        <v>0</v>
      </c>
      <c r="E463" s="144" t="s">
        <v>262</v>
      </c>
      <c r="F463" s="144"/>
      <c r="G463" s="43">
        <f>G464+G478+G489+G491+G503+G505+G507+G510</f>
        <v>30082458</v>
      </c>
      <c r="H463" s="43">
        <f>H464+H478+H489+H491+H503+H505+H507+H510</f>
        <v>32989458</v>
      </c>
      <c r="I463" s="43">
        <f>I464+I478+I489+I491+I503+I505+I507+I510</f>
        <v>15822035.57</v>
      </c>
      <c r="J463" s="45">
        <f t="shared" si="12"/>
        <v>0.4796088365562114</v>
      </c>
    </row>
    <row r="464" spans="1:10" ht="12" customHeight="1">
      <c r="A464" s="88" t="s">
        <v>0</v>
      </c>
      <c r="B464" s="148" t="s">
        <v>263</v>
      </c>
      <c r="C464" s="148"/>
      <c r="D464" s="105" t="s">
        <v>0</v>
      </c>
      <c r="E464" s="149" t="s">
        <v>264</v>
      </c>
      <c r="F464" s="149"/>
      <c r="G464" s="15">
        <f>SUM(G465:G477)</f>
        <v>18697200</v>
      </c>
      <c r="H464" s="15">
        <f>SUM(H465:H477)</f>
        <v>18697200</v>
      </c>
      <c r="I464" s="47">
        <f>SUM(I465:I477)</f>
        <v>9660229.88</v>
      </c>
      <c r="J464" s="17">
        <f t="shared" si="12"/>
        <v>0.5166671950880346</v>
      </c>
    </row>
    <row r="465" spans="1:10" ht="12" customHeight="1">
      <c r="A465" s="88" t="s">
        <v>0</v>
      </c>
      <c r="B465" s="129" t="s">
        <v>0</v>
      </c>
      <c r="C465" s="130"/>
      <c r="D465" s="100" t="s">
        <v>224</v>
      </c>
      <c r="E465" s="131" t="s">
        <v>225</v>
      </c>
      <c r="F465" s="132"/>
      <c r="G465" s="18">
        <v>14200</v>
      </c>
      <c r="H465" s="18">
        <v>14200</v>
      </c>
      <c r="I465" s="20">
        <v>212.56</v>
      </c>
      <c r="J465" s="17">
        <f t="shared" si="12"/>
        <v>0.014969014084507043</v>
      </c>
    </row>
    <row r="466" spans="1:10" ht="12.75">
      <c r="A466" s="88" t="s">
        <v>0</v>
      </c>
      <c r="B466" s="115" t="s">
        <v>0</v>
      </c>
      <c r="C466" s="123"/>
      <c r="D466" s="21" t="s">
        <v>230</v>
      </c>
      <c r="E466" s="113" t="s">
        <v>231</v>
      </c>
      <c r="F466" s="114"/>
      <c r="G466" s="22">
        <v>18524195</v>
      </c>
      <c r="H466" s="22">
        <v>18524195</v>
      </c>
      <c r="I466" s="24">
        <v>9575975.27</v>
      </c>
      <c r="J466" s="25">
        <f t="shared" si="12"/>
        <v>0.5169442056726351</v>
      </c>
    </row>
    <row r="467" spans="1:10" ht="12.75">
      <c r="A467" s="88" t="s">
        <v>0</v>
      </c>
      <c r="B467" s="115" t="s">
        <v>0</v>
      </c>
      <c r="C467" s="123"/>
      <c r="D467" s="21" t="s">
        <v>10</v>
      </c>
      <c r="E467" s="113" t="s">
        <v>11</v>
      </c>
      <c r="F467" s="114"/>
      <c r="G467" s="22">
        <v>101002</v>
      </c>
      <c r="H467" s="22">
        <v>101002</v>
      </c>
      <c r="I467" s="24">
        <v>55759.71</v>
      </c>
      <c r="J467" s="25">
        <f t="shared" si="12"/>
        <v>0.5520654046454525</v>
      </c>
    </row>
    <row r="468" spans="1:10" ht="12" customHeight="1">
      <c r="A468" s="88" t="s">
        <v>0</v>
      </c>
      <c r="B468" s="115" t="s">
        <v>0</v>
      </c>
      <c r="C468" s="123"/>
      <c r="D468" s="21" t="s">
        <v>12</v>
      </c>
      <c r="E468" s="113" t="s">
        <v>13</v>
      </c>
      <c r="F468" s="114"/>
      <c r="G468" s="22">
        <v>7209</v>
      </c>
      <c r="H468" s="22">
        <v>7209</v>
      </c>
      <c r="I468" s="24">
        <v>7209</v>
      </c>
      <c r="J468" s="25">
        <f t="shared" si="12"/>
        <v>1</v>
      </c>
    </row>
    <row r="469" spans="1:10" ht="12" customHeight="1">
      <c r="A469" s="88" t="s">
        <v>0</v>
      </c>
      <c r="B469" s="115" t="s">
        <v>0</v>
      </c>
      <c r="C469" s="123"/>
      <c r="D469" s="21" t="s">
        <v>14</v>
      </c>
      <c r="E469" s="113" t="s">
        <v>15</v>
      </c>
      <c r="F469" s="114"/>
      <c r="G469" s="22">
        <v>18225</v>
      </c>
      <c r="H469" s="22">
        <v>18225</v>
      </c>
      <c r="I469" s="24">
        <v>4155.09</v>
      </c>
      <c r="J469" s="25">
        <f t="shared" si="12"/>
        <v>0.22798847736625516</v>
      </c>
    </row>
    <row r="470" spans="1:10" ht="29.25" customHeight="1">
      <c r="A470" s="88" t="s">
        <v>0</v>
      </c>
      <c r="B470" s="115" t="s">
        <v>0</v>
      </c>
      <c r="C470" s="123"/>
      <c r="D470" s="21" t="s">
        <v>16</v>
      </c>
      <c r="E470" s="113" t="s">
        <v>17</v>
      </c>
      <c r="F470" s="114"/>
      <c r="G470" s="22">
        <v>2575</v>
      </c>
      <c r="H470" s="22">
        <v>2575</v>
      </c>
      <c r="I470" s="24">
        <v>1304.25</v>
      </c>
      <c r="J470" s="25">
        <f t="shared" si="12"/>
        <v>0.506504854368932</v>
      </c>
    </row>
    <row r="471" spans="1:10" ht="12" customHeight="1" hidden="1">
      <c r="A471" s="88" t="s">
        <v>0</v>
      </c>
      <c r="B471" s="115" t="s">
        <v>0</v>
      </c>
      <c r="C471" s="123"/>
      <c r="D471" s="21" t="s">
        <v>20</v>
      </c>
      <c r="E471" s="113" t="s">
        <v>21</v>
      </c>
      <c r="F471" s="114"/>
      <c r="G471" s="22">
        <v>0</v>
      </c>
      <c r="H471" s="22">
        <v>0</v>
      </c>
      <c r="I471" s="24">
        <v>0</v>
      </c>
      <c r="J471" s="25" t="e">
        <f t="shared" si="12"/>
        <v>#DIV/0!</v>
      </c>
    </row>
    <row r="472" spans="1:10" ht="12" customHeight="1" hidden="1">
      <c r="A472" s="88" t="s">
        <v>0</v>
      </c>
      <c r="B472" s="115" t="s">
        <v>0</v>
      </c>
      <c r="C472" s="123"/>
      <c r="D472" s="21" t="s">
        <v>67</v>
      </c>
      <c r="E472" s="113" t="s">
        <v>68</v>
      </c>
      <c r="F472" s="114"/>
      <c r="G472" s="23">
        <v>0</v>
      </c>
      <c r="H472" s="23">
        <v>0</v>
      </c>
      <c r="I472" s="24">
        <v>0</v>
      </c>
      <c r="J472" s="25" t="e">
        <f aca="true" t="shared" si="13" ref="J472:J541">I472/H472</f>
        <v>#DIV/0!</v>
      </c>
    </row>
    <row r="473" spans="1:10" ht="12" customHeight="1">
      <c r="A473" s="88" t="s">
        <v>0</v>
      </c>
      <c r="B473" s="115" t="s">
        <v>0</v>
      </c>
      <c r="C473" s="123"/>
      <c r="D473" s="21" t="s">
        <v>26</v>
      </c>
      <c r="E473" s="113" t="s">
        <v>27</v>
      </c>
      <c r="F473" s="114"/>
      <c r="G473" s="23">
        <v>25054</v>
      </c>
      <c r="H473" s="23">
        <v>25054</v>
      </c>
      <c r="I473" s="24">
        <v>12498</v>
      </c>
      <c r="J473" s="25">
        <f t="shared" si="13"/>
        <v>0.49884250019956894</v>
      </c>
    </row>
    <row r="474" spans="1:10" ht="12" customHeight="1" hidden="1">
      <c r="A474" s="88" t="s">
        <v>0</v>
      </c>
      <c r="B474" s="115" t="s">
        <v>0</v>
      </c>
      <c r="C474" s="123"/>
      <c r="D474" s="21" t="s">
        <v>101</v>
      </c>
      <c r="E474" s="113" t="s">
        <v>102</v>
      </c>
      <c r="F474" s="114"/>
      <c r="G474" s="22">
        <v>0</v>
      </c>
      <c r="H474" s="22">
        <v>0</v>
      </c>
      <c r="I474" s="24">
        <v>0</v>
      </c>
      <c r="J474" s="25" t="e">
        <f t="shared" si="13"/>
        <v>#DIV/0!</v>
      </c>
    </row>
    <row r="475" spans="1:10" ht="12" customHeight="1" hidden="1">
      <c r="A475" s="88" t="s">
        <v>0</v>
      </c>
      <c r="B475" s="115" t="s">
        <v>0</v>
      </c>
      <c r="C475" s="123"/>
      <c r="D475" s="21" t="s">
        <v>103</v>
      </c>
      <c r="E475" s="113" t="s">
        <v>104</v>
      </c>
      <c r="F475" s="114"/>
      <c r="G475" s="22">
        <v>0</v>
      </c>
      <c r="H475" s="22">
        <v>0</v>
      </c>
      <c r="I475" s="24">
        <v>0</v>
      </c>
      <c r="J475" s="25" t="e">
        <f t="shared" si="13"/>
        <v>#DIV/0!</v>
      </c>
    </row>
    <row r="476" spans="1:10" ht="26.25" customHeight="1">
      <c r="A476" s="88" t="s">
        <v>0</v>
      </c>
      <c r="B476" s="115" t="s">
        <v>0</v>
      </c>
      <c r="C476" s="123"/>
      <c r="D476" s="21" t="s">
        <v>28</v>
      </c>
      <c r="E476" s="113" t="s">
        <v>29</v>
      </c>
      <c r="F476" s="114"/>
      <c r="G476" s="22">
        <v>3116</v>
      </c>
      <c r="H476" s="22">
        <v>3116</v>
      </c>
      <c r="I476" s="24">
        <v>3116</v>
      </c>
      <c r="J476" s="25">
        <f t="shared" si="13"/>
        <v>1</v>
      </c>
    </row>
    <row r="477" spans="1:10" ht="27.75" customHeight="1">
      <c r="A477" s="88" t="s">
        <v>0</v>
      </c>
      <c r="B477" s="139" t="s">
        <v>0</v>
      </c>
      <c r="C477" s="140"/>
      <c r="D477" s="26">
        <v>4710</v>
      </c>
      <c r="E477" s="125" t="s">
        <v>334</v>
      </c>
      <c r="F477" s="126"/>
      <c r="G477" s="27">
        <v>1624</v>
      </c>
      <c r="H477" s="27">
        <v>1624</v>
      </c>
      <c r="I477" s="29">
        <v>0</v>
      </c>
      <c r="J477" s="30">
        <f t="shared" si="13"/>
        <v>0</v>
      </c>
    </row>
    <row r="478" spans="1:10" ht="53.25" customHeight="1">
      <c r="A478" s="88" t="s">
        <v>0</v>
      </c>
      <c r="B478" s="151" t="s">
        <v>265</v>
      </c>
      <c r="C478" s="151"/>
      <c r="D478" s="109" t="s">
        <v>0</v>
      </c>
      <c r="E478" s="152" t="s">
        <v>266</v>
      </c>
      <c r="F478" s="152"/>
      <c r="G478" s="48">
        <f>SUM(G479:G488)</f>
        <v>5503506</v>
      </c>
      <c r="H478" s="48">
        <f>SUM(H479:H488)</f>
        <v>5503506</v>
      </c>
      <c r="I478" s="49">
        <f>SUM(I479:I488)</f>
        <v>2667658.5999999996</v>
      </c>
      <c r="J478" s="25">
        <f t="shared" si="13"/>
        <v>0.4847198494923054</v>
      </c>
    </row>
    <row r="479" spans="1:10" ht="12" customHeight="1">
      <c r="A479" s="88" t="s">
        <v>0</v>
      </c>
      <c r="B479" s="129" t="s">
        <v>0</v>
      </c>
      <c r="C479" s="130"/>
      <c r="D479" s="100" t="s">
        <v>224</v>
      </c>
      <c r="E479" s="131" t="s">
        <v>225</v>
      </c>
      <c r="F479" s="132"/>
      <c r="G479" s="18">
        <v>19960</v>
      </c>
      <c r="H479" s="18">
        <v>19960</v>
      </c>
      <c r="I479" s="20">
        <v>12770.88</v>
      </c>
      <c r="J479" s="17">
        <f t="shared" si="13"/>
        <v>0.6398236472945892</v>
      </c>
    </row>
    <row r="480" spans="1:10" ht="12" customHeight="1">
      <c r="A480" s="88" t="s">
        <v>0</v>
      </c>
      <c r="B480" s="115" t="s">
        <v>0</v>
      </c>
      <c r="C480" s="123"/>
      <c r="D480" s="21" t="s">
        <v>230</v>
      </c>
      <c r="E480" s="113" t="s">
        <v>231</v>
      </c>
      <c r="F480" s="114"/>
      <c r="G480" s="22">
        <v>4978000</v>
      </c>
      <c r="H480" s="22">
        <v>4978000</v>
      </c>
      <c r="I480" s="24">
        <v>2421209.87</v>
      </c>
      <c r="J480" s="25">
        <f t="shared" si="13"/>
        <v>0.4863820550421856</v>
      </c>
    </row>
    <row r="481" spans="1:10" ht="12" customHeight="1">
      <c r="A481" s="88" t="s">
        <v>0</v>
      </c>
      <c r="B481" s="115"/>
      <c r="C481" s="123"/>
      <c r="D481" s="21" t="s">
        <v>10</v>
      </c>
      <c r="E481" s="113" t="s">
        <v>11</v>
      </c>
      <c r="F481" s="114"/>
      <c r="G481" s="22">
        <v>162345</v>
      </c>
      <c r="H481" s="22">
        <v>162345</v>
      </c>
      <c r="I481" s="24">
        <v>73666.15</v>
      </c>
      <c r="J481" s="25">
        <f t="shared" si="13"/>
        <v>0.45376297391357906</v>
      </c>
    </row>
    <row r="482" spans="1:10" ht="12" customHeight="1">
      <c r="A482" s="88" t="s">
        <v>0</v>
      </c>
      <c r="B482" s="115" t="s">
        <v>0</v>
      </c>
      <c r="C482" s="123"/>
      <c r="D482" s="21" t="s">
        <v>12</v>
      </c>
      <c r="E482" s="113" t="s">
        <v>13</v>
      </c>
      <c r="F482" s="114"/>
      <c r="G482" s="22">
        <v>10880</v>
      </c>
      <c r="H482" s="22">
        <v>10880</v>
      </c>
      <c r="I482" s="24">
        <v>10880</v>
      </c>
      <c r="J482" s="25">
        <f t="shared" si="13"/>
        <v>1</v>
      </c>
    </row>
    <row r="483" spans="1:10" ht="12" customHeight="1">
      <c r="A483" s="88" t="s">
        <v>0</v>
      </c>
      <c r="B483" s="115" t="s">
        <v>0</v>
      </c>
      <c r="C483" s="123"/>
      <c r="D483" s="21" t="s">
        <v>14</v>
      </c>
      <c r="E483" s="113" t="s">
        <v>15</v>
      </c>
      <c r="F483" s="114"/>
      <c r="G483" s="22">
        <v>319480</v>
      </c>
      <c r="H483" s="22">
        <v>319480</v>
      </c>
      <c r="I483" s="24">
        <v>145628.53</v>
      </c>
      <c r="J483" s="25">
        <f t="shared" si="13"/>
        <v>0.4558298798046826</v>
      </c>
    </row>
    <row r="484" spans="1:10" ht="25.5" customHeight="1">
      <c r="A484" s="88" t="s">
        <v>0</v>
      </c>
      <c r="B484" s="115" t="s">
        <v>0</v>
      </c>
      <c r="C484" s="123"/>
      <c r="D484" s="21" t="s">
        <v>16</v>
      </c>
      <c r="E484" s="113" t="s">
        <v>17</v>
      </c>
      <c r="F484" s="114"/>
      <c r="G484" s="23">
        <v>2841</v>
      </c>
      <c r="H484" s="23">
        <v>2841</v>
      </c>
      <c r="I484" s="24">
        <v>1661.28</v>
      </c>
      <c r="J484" s="25">
        <f t="shared" si="13"/>
        <v>0.5847518479408659</v>
      </c>
    </row>
    <row r="485" spans="1:10" ht="12" customHeight="1" hidden="1">
      <c r="A485" s="88" t="s">
        <v>0</v>
      </c>
      <c r="B485" s="115" t="s">
        <v>0</v>
      </c>
      <c r="C485" s="123"/>
      <c r="D485" s="21" t="s">
        <v>20</v>
      </c>
      <c r="E485" s="113" t="s">
        <v>21</v>
      </c>
      <c r="F485" s="114"/>
      <c r="G485" s="23">
        <v>0</v>
      </c>
      <c r="H485" s="23">
        <v>0</v>
      </c>
      <c r="I485" s="24">
        <v>0</v>
      </c>
      <c r="J485" s="25" t="e">
        <f t="shared" si="13"/>
        <v>#DIV/0!</v>
      </c>
    </row>
    <row r="486" spans="1:10" ht="12" customHeight="1" hidden="1">
      <c r="A486" s="88" t="s">
        <v>0</v>
      </c>
      <c r="B486" s="115" t="s">
        <v>0</v>
      </c>
      <c r="C486" s="123"/>
      <c r="D486" s="21" t="s">
        <v>67</v>
      </c>
      <c r="E486" s="113" t="s">
        <v>68</v>
      </c>
      <c r="F486" s="114"/>
      <c r="G486" s="23">
        <v>0</v>
      </c>
      <c r="H486" s="23">
        <v>0</v>
      </c>
      <c r="I486" s="24">
        <v>0</v>
      </c>
      <c r="J486" s="25" t="e">
        <f t="shared" si="13"/>
        <v>#DIV/0!</v>
      </c>
    </row>
    <row r="487" spans="1:10" ht="12" customHeight="1">
      <c r="A487" s="88" t="s">
        <v>0</v>
      </c>
      <c r="B487" s="115" t="s">
        <v>0</v>
      </c>
      <c r="C487" s="123"/>
      <c r="D487" s="21" t="s">
        <v>26</v>
      </c>
      <c r="E487" s="113" t="s">
        <v>27</v>
      </c>
      <c r="F487" s="114"/>
      <c r="G487" s="23">
        <v>10000</v>
      </c>
      <c r="H487" s="23">
        <v>9147</v>
      </c>
      <c r="I487" s="24">
        <v>1036.29</v>
      </c>
      <c r="J487" s="25">
        <f t="shared" si="13"/>
        <v>0.1132928829124303</v>
      </c>
    </row>
    <row r="488" spans="1:10" ht="28.5" customHeight="1">
      <c r="A488" s="88" t="s">
        <v>0</v>
      </c>
      <c r="B488" s="139" t="s">
        <v>0</v>
      </c>
      <c r="C488" s="140"/>
      <c r="D488" s="26" t="s">
        <v>107</v>
      </c>
      <c r="E488" s="125" t="s">
        <v>108</v>
      </c>
      <c r="F488" s="126"/>
      <c r="G488" s="28">
        <v>0</v>
      </c>
      <c r="H488" s="28">
        <v>853</v>
      </c>
      <c r="I488" s="29">
        <v>805.6</v>
      </c>
      <c r="J488" s="30">
        <f t="shared" si="13"/>
        <v>0.9444314185228605</v>
      </c>
    </row>
    <row r="489" spans="1:10" ht="12" customHeight="1" hidden="1">
      <c r="A489" s="88" t="s">
        <v>0</v>
      </c>
      <c r="B489" s="153" t="s">
        <v>267</v>
      </c>
      <c r="C489" s="153"/>
      <c r="D489" s="107" t="s">
        <v>0</v>
      </c>
      <c r="E489" s="142" t="s">
        <v>268</v>
      </c>
      <c r="F489" s="142"/>
      <c r="G489" s="31">
        <f>G490</f>
        <v>0</v>
      </c>
      <c r="H489" s="31">
        <f>H490</f>
        <v>0</v>
      </c>
      <c r="I489" s="51">
        <f>I490</f>
        <v>0</v>
      </c>
      <c r="J489" s="30" t="e">
        <f t="shared" si="13"/>
        <v>#DIV/0!</v>
      </c>
    </row>
    <row r="490" spans="1:10" ht="12" customHeight="1" hidden="1">
      <c r="A490" s="191" t="s">
        <v>0</v>
      </c>
      <c r="B490" s="147" t="s">
        <v>0</v>
      </c>
      <c r="C490" s="147"/>
      <c r="D490" s="103" t="s">
        <v>20</v>
      </c>
      <c r="E490" s="146" t="s">
        <v>21</v>
      </c>
      <c r="F490" s="146"/>
      <c r="G490" s="32">
        <v>0</v>
      </c>
      <c r="H490" s="33">
        <v>0</v>
      </c>
      <c r="I490" s="38">
        <v>0</v>
      </c>
      <c r="J490" s="35" t="e">
        <f t="shared" si="13"/>
        <v>#DIV/0!</v>
      </c>
    </row>
    <row r="491" spans="1:10" ht="12" customHeight="1">
      <c r="A491" s="88" t="s">
        <v>0</v>
      </c>
      <c r="B491" s="148" t="s">
        <v>269</v>
      </c>
      <c r="C491" s="148"/>
      <c r="D491" s="105" t="s">
        <v>0</v>
      </c>
      <c r="E491" s="149" t="s">
        <v>270</v>
      </c>
      <c r="F491" s="149"/>
      <c r="G491" s="15">
        <f>SUM(G492:G502)</f>
        <v>726752</v>
      </c>
      <c r="H491" s="15">
        <f>SUM(H492:H502)</f>
        <v>731752</v>
      </c>
      <c r="I491" s="47">
        <f>SUM(I492:I502)</f>
        <v>35932.39000000001</v>
      </c>
      <c r="J491" s="17">
        <f t="shared" si="13"/>
        <v>0.04910460101236486</v>
      </c>
    </row>
    <row r="492" spans="1:10" ht="12" customHeight="1">
      <c r="A492" s="88" t="s">
        <v>0</v>
      </c>
      <c r="B492" s="129" t="s">
        <v>0</v>
      </c>
      <c r="C492" s="130"/>
      <c r="D492" s="100" t="s">
        <v>224</v>
      </c>
      <c r="E492" s="131" t="s">
        <v>225</v>
      </c>
      <c r="F492" s="132"/>
      <c r="G492" s="18">
        <v>1000</v>
      </c>
      <c r="H492" s="19">
        <v>1000</v>
      </c>
      <c r="I492" s="20">
        <v>0</v>
      </c>
      <c r="J492" s="17">
        <f t="shared" si="13"/>
        <v>0</v>
      </c>
    </row>
    <row r="493" spans="1:10" ht="12" customHeight="1">
      <c r="A493" s="88" t="s">
        <v>0</v>
      </c>
      <c r="B493" s="115" t="s">
        <v>0</v>
      </c>
      <c r="C493" s="123"/>
      <c r="D493" s="21" t="s">
        <v>230</v>
      </c>
      <c r="E493" s="113" t="s">
        <v>231</v>
      </c>
      <c r="F493" s="114"/>
      <c r="G493" s="22">
        <v>636900</v>
      </c>
      <c r="H493" s="23">
        <v>641900</v>
      </c>
      <c r="I493" s="24">
        <v>0</v>
      </c>
      <c r="J493" s="25">
        <f t="shared" si="13"/>
        <v>0</v>
      </c>
    </row>
    <row r="494" spans="1:10" ht="12" customHeight="1">
      <c r="A494" s="88" t="s">
        <v>0</v>
      </c>
      <c r="B494" s="115" t="s">
        <v>0</v>
      </c>
      <c r="C494" s="123"/>
      <c r="D494" s="21" t="s">
        <v>10</v>
      </c>
      <c r="E494" s="113" t="s">
        <v>11</v>
      </c>
      <c r="F494" s="114"/>
      <c r="G494" s="23">
        <v>65304</v>
      </c>
      <c r="H494" s="23">
        <v>65304</v>
      </c>
      <c r="I494" s="24">
        <v>25442.4</v>
      </c>
      <c r="J494" s="25">
        <f t="shared" si="13"/>
        <v>0.3895994119808894</v>
      </c>
    </row>
    <row r="495" spans="1:10" ht="12" customHeight="1">
      <c r="A495" s="88" t="s">
        <v>0</v>
      </c>
      <c r="B495" s="115" t="s">
        <v>0</v>
      </c>
      <c r="C495" s="123"/>
      <c r="D495" s="21" t="s">
        <v>12</v>
      </c>
      <c r="E495" s="113" t="s">
        <v>13</v>
      </c>
      <c r="F495" s="114"/>
      <c r="G495" s="23">
        <v>3986</v>
      </c>
      <c r="H495" s="23">
        <v>3986</v>
      </c>
      <c r="I495" s="24">
        <v>3985.34</v>
      </c>
      <c r="J495" s="25">
        <f t="shared" si="13"/>
        <v>0.9998344204716508</v>
      </c>
    </row>
    <row r="496" spans="1:10" ht="12" customHeight="1">
      <c r="A496" s="88" t="s">
        <v>0</v>
      </c>
      <c r="B496" s="115" t="s">
        <v>0</v>
      </c>
      <c r="C496" s="123"/>
      <c r="D496" s="21" t="s">
        <v>14</v>
      </c>
      <c r="E496" s="113" t="s">
        <v>15</v>
      </c>
      <c r="F496" s="114"/>
      <c r="G496" s="23">
        <v>11999</v>
      </c>
      <c r="H496" s="23">
        <v>11999</v>
      </c>
      <c r="I496" s="24">
        <v>5102.78</v>
      </c>
      <c r="J496" s="25">
        <f t="shared" si="13"/>
        <v>0.42526710559213265</v>
      </c>
    </row>
    <row r="497" spans="1:10" ht="26.25" customHeight="1">
      <c r="A497" s="88" t="s">
        <v>0</v>
      </c>
      <c r="B497" s="115" t="s">
        <v>0</v>
      </c>
      <c r="C497" s="123"/>
      <c r="D497" s="21" t="s">
        <v>16</v>
      </c>
      <c r="E497" s="113" t="s">
        <v>17</v>
      </c>
      <c r="F497" s="114"/>
      <c r="G497" s="23">
        <v>348</v>
      </c>
      <c r="H497" s="23">
        <v>348</v>
      </c>
      <c r="I497" s="24">
        <v>0</v>
      </c>
      <c r="J497" s="25">
        <f t="shared" si="13"/>
        <v>0</v>
      </c>
    </row>
    <row r="498" spans="1:10" ht="12" customHeight="1">
      <c r="A498" s="88" t="s">
        <v>0</v>
      </c>
      <c r="B498" s="115" t="s">
        <v>0</v>
      </c>
      <c r="C498" s="123"/>
      <c r="D498" s="21" t="s">
        <v>20</v>
      </c>
      <c r="E498" s="113" t="s">
        <v>21</v>
      </c>
      <c r="F498" s="114"/>
      <c r="G498" s="23">
        <v>1393</v>
      </c>
      <c r="H498" s="23">
        <v>1393</v>
      </c>
      <c r="I498" s="24">
        <v>0</v>
      </c>
      <c r="J498" s="25">
        <f t="shared" si="13"/>
        <v>0</v>
      </c>
    </row>
    <row r="499" spans="1:10" ht="12" customHeight="1">
      <c r="A499" s="88" t="s">
        <v>0</v>
      </c>
      <c r="B499" s="115" t="s">
        <v>0</v>
      </c>
      <c r="C499" s="123"/>
      <c r="D499" s="21" t="s">
        <v>26</v>
      </c>
      <c r="E499" s="113" t="s">
        <v>27</v>
      </c>
      <c r="F499" s="114"/>
      <c r="G499" s="23">
        <v>2500</v>
      </c>
      <c r="H499" s="23">
        <v>2500</v>
      </c>
      <c r="I499" s="24">
        <v>0</v>
      </c>
      <c r="J499" s="25">
        <f t="shared" si="13"/>
        <v>0</v>
      </c>
    </row>
    <row r="500" spans="1:10" ht="12" customHeight="1">
      <c r="A500" s="88" t="s">
        <v>0</v>
      </c>
      <c r="B500" s="115" t="s">
        <v>0</v>
      </c>
      <c r="C500" s="123"/>
      <c r="D500" s="21" t="s">
        <v>103</v>
      </c>
      <c r="E500" s="113" t="s">
        <v>104</v>
      </c>
      <c r="F500" s="114"/>
      <c r="G500" s="23">
        <v>3009</v>
      </c>
      <c r="H500" s="23">
        <v>3009</v>
      </c>
      <c r="I500" s="24">
        <v>1401.87</v>
      </c>
      <c r="J500" s="25">
        <f t="shared" si="13"/>
        <v>0.4658923230309072</v>
      </c>
    </row>
    <row r="501" spans="1:10" ht="26.25" customHeight="1">
      <c r="A501" s="88"/>
      <c r="B501" s="88"/>
      <c r="C501" s="89"/>
      <c r="D501" s="21">
        <v>4700</v>
      </c>
      <c r="E501" s="90" t="s">
        <v>108</v>
      </c>
      <c r="F501" s="91"/>
      <c r="G501" s="23">
        <v>100</v>
      </c>
      <c r="H501" s="23">
        <v>100</v>
      </c>
      <c r="I501" s="24">
        <v>0</v>
      </c>
      <c r="J501" s="25">
        <f t="shared" si="13"/>
        <v>0</v>
      </c>
    </row>
    <row r="502" spans="1:10" ht="27" customHeight="1">
      <c r="A502" s="88" t="s">
        <v>0</v>
      </c>
      <c r="B502" s="139" t="s">
        <v>0</v>
      </c>
      <c r="C502" s="140"/>
      <c r="D502" s="26">
        <v>4710</v>
      </c>
      <c r="E502" s="125" t="s">
        <v>334</v>
      </c>
      <c r="F502" s="126"/>
      <c r="G502" s="28">
        <v>213</v>
      </c>
      <c r="H502" s="28">
        <v>213</v>
      </c>
      <c r="I502" s="29">
        <v>0</v>
      </c>
      <c r="J502" s="30">
        <f t="shared" si="13"/>
        <v>0</v>
      </c>
    </row>
    <row r="503" spans="1:10" ht="12" customHeight="1">
      <c r="A503" s="88" t="s">
        <v>0</v>
      </c>
      <c r="B503" s="153" t="s">
        <v>271</v>
      </c>
      <c r="C503" s="153"/>
      <c r="D503" s="107" t="s">
        <v>0</v>
      </c>
      <c r="E503" s="142" t="s">
        <v>272</v>
      </c>
      <c r="F503" s="142"/>
      <c r="G503" s="31">
        <f>G504</f>
        <v>60000</v>
      </c>
      <c r="H503" s="31">
        <f>H504</f>
        <v>60000</v>
      </c>
      <c r="I503" s="51">
        <f>I504</f>
        <v>28953.86</v>
      </c>
      <c r="J503" s="30">
        <f t="shared" si="13"/>
        <v>0.4825643333333333</v>
      </c>
    </row>
    <row r="504" spans="1:10" ht="39" customHeight="1">
      <c r="A504" s="191" t="s">
        <v>0</v>
      </c>
      <c r="B504" s="147" t="s">
        <v>0</v>
      </c>
      <c r="C504" s="147"/>
      <c r="D504" s="103" t="s">
        <v>52</v>
      </c>
      <c r="E504" s="146" t="s">
        <v>53</v>
      </c>
      <c r="F504" s="146"/>
      <c r="G504" s="32">
        <v>60000</v>
      </c>
      <c r="H504" s="33">
        <v>60000</v>
      </c>
      <c r="I504" s="38">
        <v>28953.86</v>
      </c>
      <c r="J504" s="35">
        <f t="shared" si="13"/>
        <v>0.4825643333333333</v>
      </c>
    </row>
    <row r="505" spans="1:10" ht="12" customHeight="1">
      <c r="A505" s="88" t="s">
        <v>0</v>
      </c>
      <c r="B505" s="145" t="s">
        <v>273</v>
      </c>
      <c r="C505" s="145"/>
      <c r="D505" s="97" t="s">
        <v>0</v>
      </c>
      <c r="E505" s="146" t="s">
        <v>274</v>
      </c>
      <c r="F505" s="146"/>
      <c r="G505" s="32">
        <f>G506</f>
        <v>80000</v>
      </c>
      <c r="H505" s="32">
        <f>H506</f>
        <v>80000</v>
      </c>
      <c r="I505" s="46">
        <f>I506</f>
        <v>27319.24</v>
      </c>
      <c r="J505" s="35">
        <f t="shared" si="13"/>
        <v>0.34149050000000003</v>
      </c>
    </row>
    <row r="506" spans="1:10" ht="41.25" customHeight="1">
      <c r="A506" s="191" t="s">
        <v>0</v>
      </c>
      <c r="B506" s="147" t="s">
        <v>0</v>
      </c>
      <c r="C506" s="147"/>
      <c r="D506" s="103" t="s">
        <v>52</v>
      </c>
      <c r="E506" s="146" t="s">
        <v>53</v>
      </c>
      <c r="F506" s="146"/>
      <c r="G506" s="32">
        <v>80000</v>
      </c>
      <c r="H506" s="33">
        <v>80000</v>
      </c>
      <c r="I506" s="38">
        <v>27319.24</v>
      </c>
      <c r="J506" s="35">
        <f t="shared" si="13"/>
        <v>0.34149050000000003</v>
      </c>
    </row>
    <row r="507" spans="1:10" ht="96.75" customHeight="1">
      <c r="A507" s="88" t="s">
        <v>0</v>
      </c>
      <c r="B507" s="133" t="s">
        <v>275</v>
      </c>
      <c r="C507" s="133"/>
      <c r="D507" s="105" t="s">
        <v>0</v>
      </c>
      <c r="E507" s="149" t="s">
        <v>276</v>
      </c>
      <c r="F507" s="149"/>
      <c r="G507" s="15">
        <v>75000</v>
      </c>
      <c r="H507" s="15">
        <f>SUM(H508:H509)</f>
        <v>75000</v>
      </c>
      <c r="I507" s="47">
        <f>SUM(I508:I509)</f>
        <v>57999.69</v>
      </c>
      <c r="J507" s="17">
        <f t="shared" si="13"/>
        <v>0.7733292</v>
      </c>
    </row>
    <row r="508" spans="1:10" ht="12" customHeight="1" hidden="1">
      <c r="A508" s="88" t="s">
        <v>0</v>
      </c>
      <c r="B508" s="129" t="s">
        <v>0</v>
      </c>
      <c r="C508" s="130"/>
      <c r="D508" s="100" t="s">
        <v>224</v>
      </c>
      <c r="E508" s="131" t="s">
        <v>225</v>
      </c>
      <c r="F508" s="132"/>
      <c r="G508" s="18">
        <v>0</v>
      </c>
      <c r="H508" s="19">
        <v>0</v>
      </c>
      <c r="I508" s="20">
        <v>0</v>
      </c>
      <c r="J508" s="17" t="e">
        <f t="shared" si="13"/>
        <v>#DIV/0!</v>
      </c>
    </row>
    <row r="509" spans="1:10" ht="12" customHeight="1">
      <c r="A509" s="88" t="s">
        <v>0</v>
      </c>
      <c r="B509" s="139" t="s">
        <v>0</v>
      </c>
      <c r="C509" s="140"/>
      <c r="D509" s="92" t="s">
        <v>226</v>
      </c>
      <c r="E509" s="158" t="s">
        <v>227</v>
      </c>
      <c r="F509" s="158"/>
      <c r="G509" s="70">
        <v>79000</v>
      </c>
      <c r="H509" s="71">
        <v>75000</v>
      </c>
      <c r="I509" s="38">
        <v>57999.69</v>
      </c>
      <c r="J509" s="35">
        <f t="shared" si="13"/>
        <v>0.7733292</v>
      </c>
    </row>
    <row r="510" spans="1:10" ht="12" customHeight="1">
      <c r="A510" s="88"/>
      <c r="B510" s="157">
        <v>85516</v>
      </c>
      <c r="C510" s="157"/>
      <c r="D510" s="92"/>
      <c r="E510" s="121" t="s">
        <v>338</v>
      </c>
      <c r="F510" s="182"/>
      <c r="G510" s="70">
        <f>SUM(G511)</f>
        <v>4940000</v>
      </c>
      <c r="H510" s="70">
        <f>SUM(H511)</f>
        <v>7842000</v>
      </c>
      <c r="I510" s="70">
        <f>SUM(I511)</f>
        <v>3343941.91</v>
      </c>
      <c r="J510" s="30">
        <f t="shared" si="13"/>
        <v>0.4264144236164244</v>
      </c>
    </row>
    <row r="511" spans="1:10" ht="12" customHeight="1">
      <c r="A511" s="88"/>
      <c r="B511" s="177"/>
      <c r="C511" s="178"/>
      <c r="D511" s="92">
        <v>6050</v>
      </c>
      <c r="E511" s="121" t="s">
        <v>31</v>
      </c>
      <c r="F511" s="182"/>
      <c r="G511" s="70">
        <v>4940000</v>
      </c>
      <c r="H511" s="71">
        <v>7842000</v>
      </c>
      <c r="I511" s="38">
        <v>3343941.91</v>
      </c>
      <c r="J511" s="30">
        <f t="shared" si="13"/>
        <v>0.4264144236164244</v>
      </c>
    </row>
    <row r="512" spans="1:10" ht="12" customHeight="1">
      <c r="A512" s="192" t="s">
        <v>277</v>
      </c>
      <c r="B512" s="174" t="s">
        <v>0</v>
      </c>
      <c r="C512" s="174"/>
      <c r="D512" s="42" t="s">
        <v>0</v>
      </c>
      <c r="E512" s="144" t="s">
        <v>278</v>
      </c>
      <c r="F512" s="144"/>
      <c r="G512" s="43">
        <f>G513+G519+G530+G538+G544+G561+G567+G569+G572+G565</f>
        <v>10203068.84</v>
      </c>
      <c r="H512" s="43">
        <f>H513+H519+H530+H538+H544+H561+H567+H569+H572+H565</f>
        <v>11365068.84</v>
      </c>
      <c r="I512" s="43">
        <f>I513+I519+I530+I538+I544+I561+I567+I569+I572+I565</f>
        <v>4220409.84</v>
      </c>
      <c r="J512" s="45">
        <f t="shared" si="13"/>
        <v>0.3713492544053961</v>
      </c>
    </row>
    <row r="513" spans="1:10" ht="12" customHeight="1">
      <c r="A513" s="88" t="s">
        <v>0</v>
      </c>
      <c r="B513" s="175" t="s">
        <v>279</v>
      </c>
      <c r="C513" s="176"/>
      <c r="D513" s="105" t="s">
        <v>0</v>
      </c>
      <c r="E513" s="149" t="s">
        <v>280</v>
      </c>
      <c r="F513" s="149"/>
      <c r="G513" s="15">
        <f>SUM(G514:G518)</f>
        <v>462894</v>
      </c>
      <c r="H513" s="15">
        <f>SUM(H514:H518)</f>
        <v>822894</v>
      </c>
      <c r="I513" s="47">
        <f>SUM(I514:I518)</f>
        <v>21208.48</v>
      </c>
      <c r="J513" s="17">
        <f t="shared" si="13"/>
        <v>0.025773040027026566</v>
      </c>
    </row>
    <row r="514" spans="1:10" ht="12" customHeight="1">
      <c r="A514" s="88" t="s">
        <v>0</v>
      </c>
      <c r="B514" s="129" t="s">
        <v>0</v>
      </c>
      <c r="C514" s="130"/>
      <c r="D514" s="100" t="s">
        <v>20</v>
      </c>
      <c r="E514" s="131" t="s">
        <v>21</v>
      </c>
      <c r="F514" s="132"/>
      <c r="G514" s="19">
        <v>5459</v>
      </c>
      <c r="H514" s="19">
        <v>5459</v>
      </c>
      <c r="I514" s="20">
        <v>0</v>
      </c>
      <c r="J514" s="17">
        <f t="shared" si="13"/>
        <v>0</v>
      </c>
    </row>
    <row r="515" spans="1:10" ht="12" customHeight="1">
      <c r="A515" s="88" t="s">
        <v>0</v>
      </c>
      <c r="B515" s="115" t="s">
        <v>0</v>
      </c>
      <c r="C515" s="123"/>
      <c r="D515" s="21" t="s">
        <v>26</v>
      </c>
      <c r="E515" s="113" t="s">
        <v>27</v>
      </c>
      <c r="F515" s="114"/>
      <c r="G515" s="23">
        <v>37435</v>
      </c>
      <c r="H515" s="23">
        <v>47435</v>
      </c>
      <c r="I515" s="24">
        <v>21208.48</v>
      </c>
      <c r="J515" s="25">
        <f t="shared" si="13"/>
        <v>0.44710614525139664</v>
      </c>
    </row>
    <row r="516" spans="1:10" ht="12" customHeight="1">
      <c r="A516" s="88" t="s">
        <v>0</v>
      </c>
      <c r="B516" s="115" t="s">
        <v>0</v>
      </c>
      <c r="C516" s="123"/>
      <c r="D516" s="21" t="s">
        <v>30</v>
      </c>
      <c r="E516" s="113" t="s">
        <v>31</v>
      </c>
      <c r="F516" s="114"/>
      <c r="G516" s="23">
        <v>100000</v>
      </c>
      <c r="H516" s="23">
        <v>500000</v>
      </c>
      <c r="I516" s="24">
        <v>0</v>
      </c>
      <c r="J516" s="25">
        <f t="shared" si="13"/>
        <v>0</v>
      </c>
    </row>
    <row r="517" spans="1:10" ht="24.75" customHeight="1">
      <c r="A517" s="88" t="s">
        <v>0</v>
      </c>
      <c r="B517" s="115" t="s">
        <v>0</v>
      </c>
      <c r="C517" s="123"/>
      <c r="D517" s="21" t="s">
        <v>85</v>
      </c>
      <c r="E517" s="113" t="s">
        <v>86</v>
      </c>
      <c r="F517" s="114"/>
      <c r="G517" s="23">
        <v>100000</v>
      </c>
      <c r="H517" s="23">
        <v>50000</v>
      </c>
      <c r="I517" s="24">
        <v>0</v>
      </c>
      <c r="J517" s="25">
        <f t="shared" si="13"/>
        <v>0</v>
      </c>
    </row>
    <row r="518" spans="1:10" ht="54" customHeight="1">
      <c r="A518" s="88" t="s">
        <v>0</v>
      </c>
      <c r="B518" s="139" t="s">
        <v>0</v>
      </c>
      <c r="C518" s="140"/>
      <c r="D518" s="26" t="s">
        <v>140</v>
      </c>
      <c r="E518" s="125" t="s">
        <v>141</v>
      </c>
      <c r="F518" s="126"/>
      <c r="G518" s="28">
        <v>220000</v>
      </c>
      <c r="H518" s="28">
        <v>220000</v>
      </c>
      <c r="I518" s="29">
        <v>0</v>
      </c>
      <c r="J518" s="30">
        <f t="shared" si="13"/>
        <v>0</v>
      </c>
    </row>
    <row r="519" spans="1:10" ht="12" customHeight="1">
      <c r="A519" s="88" t="s">
        <v>0</v>
      </c>
      <c r="B519" s="151" t="s">
        <v>281</v>
      </c>
      <c r="C519" s="151"/>
      <c r="D519" s="109" t="s">
        <v>0</v>
      </c>
      <c r="E519" s="152" t="s">
        <v>282</v>
      </c>
      <c r="F519" s="152"/>
      <c r="G519" s="48">
        <f>SUM(G520:G529)</f>
        <v>5600000</v>
      </c>
      <c r="H519" s="48">
        <f>SUM(H520:H529)</f>
        <v>5600000</v>
      </c>
      <c r="I519" s="49">
        <f>SUM(I520:I529)</f>
        <v>2715347.28</v>
      </c>
      <c r="J519" s="25">
        <f t="shared" si="13"/>
        <v>0.4848834428571428</v>
      </c>
    </row>
    <row r="520" spans="1:10" ht="12" customHeight="1">
      <c r="A520" s="88" t="s">
        <v>0</v>
      </c>
      <c r="B520" s="129" t="s">
        <v>0</v>
      </c>
      <c r="C520" s="130"/>
      <c r="D520" s="100" t="s">
        <v>10</v>
      </c>
      <c r="E520" s="131" t="s">
        <v>11</v>
      </c>
      <c r="F520" s="132"/>
      <c r="G520" s="19">
        <v>60830</v>
      </c>
      <c r="H520" s="19">
        <v>60450</v>
      </c>
      <c r="I520" s="20">
        <v>25661.82</v>
      </c>
      <c r="J520" s="17">
        <f t="shared" si="13"/>
        <v>0.42451315136476425</v>
      </c>
    </row>
    <row r="521" spans="1:10" ht="12" customHeight="1">
      <c r="A521" s="88" t="s">
        <v>0</v>
      </c>
      <c r="B521" s="115" t="s">
        <v>0</v>
      </c>
      <c r="C521" s="123"/>
      <c r="D521" s="21" t="s">
        <v>12</v>
      </c>
      <c r="E521" s="113" t="s">
        <v>13</v>
      </c>
      <c r="F521" s="114"/>
      <c r="G521" s="23">
        <v>4640</v>
      </c>
      <c r="H521" s="23">
        <v>5020</v>
      </c>
      <c r="I521" s="24">
        <v>5014.66</v>
      </c>
      <c r="J521" s="25">
        <f t="shared" si="13"/>
        <v>0.9989362549800797</v>
      </c>
    </row>
    <row r="522" spans="1:10" ht="12" customHeight="1">
      <c r="A522" s="88" t="s">
        <v>0</v>
      </c>
      <c r="B522" s="115" t="s">
        <v>0</v>
      </c>
      <c r="C522" s="123"/>
      <c r="D522" s="21" t="s">
        <v>14</v>
      </c>
      <c r="E522" s="113" t="s">
        <v>15</v>
      </c>
      <c r="F522" s="114"/>
      <c r="G522" s="23">
        <v>11561</v>
      </c>
      <c r="H522" s="23">
        <v>11561</v>
      </c>
      <c r="I522" s="24">
        <v>5340.23</v>
      </c>
      <c r="J522" s="25">
        <f t="shared" si="13"/>
        <v>0.46191765418216413</v>
      </c>
    </row>
    <row r="523" spans="1:10" ht="30" customHeight="1">
      <c r="A523" s="88" t="s">
        <v>0</v>
      </c>
      <c r="B523" s="115" t="s">
        <v>0</v>
      </c>
      <c r="C523" s="123"/>
      <c r="D523" s="21" t="s">
        <v>16</v>
      </c>
      <c r="E523" s="113" t="s">
        <v>17</v>
      </c>
      <c r="F523" s="114"/>
      <c r="G523" s="23">
        <v>1604</v>
      </c>
      <c r="H523" s="23">
        <v>1604</v>
      </c>
      <c r="I523" s="24">
        <v>747.11</v>
      </c>
      <c r="J523" s="25">
        <f t="shared" si="13"/>
        <v>0.4657793017456359</v>
      </c>
    </row>
    <row r="524" spans="1:10" ht="12" customHeight="1">
      <c r="A524" s="88" t="s">
        <v>0</v>
      </c>
      <c r="B524" s="115" t="s">
        <v>0</v>
      </c>
      <c r="C524" s="123"/>
      <c r="D524" s="21" t="s">
        <v>18</v>
      </c>
      <c r="E524" s="113" t="s">
        <v>19</v>
      </c>
      <c r="F524" s="114"/>
      <c r="G524" s="23">
        <v>13359</v>
      </c>
      <c r="H524" s="23">
        <v>13359</v>
      </c>
      <c r="I524" s="24">
        <v>0</v>
      </c>
      <c r="J524" s="25">
        <f t="shared" si="13"/>
        <v>0</v>
      </c>
    </row>
    <row r="525" spans="1:10" ht="12" customHeight="1">
      <c r="A525" s="88" t="s">
        <v>0</v>
      </c>
      <c r="B525" s="115" t="s">
        <v>0</v>
      </c>
      <c r="C525" s="123"/>
      <c r="D525" s="21" t="s">
        <v>20</v>
      </c>
      <c r="E525" s="113" t="s">
        <v>21</v>
      </c>
      <c r="F525" s="114"/>
      <c r="G525" s="23">
        <v>7338</v>
      </c>
      <c r="H525" s="23">
        <v>5338</v>
      </c>
      <c r="I525" s="24">
        <v>0</v>
      </c>
      <c r="J525" s="25">
        <f t="shared" si="13"/>
        <v>0</v>
      </c>
    </row>
    <row r="526" spans="1:10" ht="12" customHeight="1">
      <c r="A526" s="88" t="s">
        <v>0</v>
      </c>
      <c r="B526" s="115" t="s">
        <v>0</v>
      </c>
      <c r="C526" s="123"/>
      <c r="D526" s="21" t="s">
        <v>26</v>
      </c>
      <c r="E526" s="113" t="s">
        <v>27</v>
      </c>
      <c r="F526" s="114"/>
      <c r="G526" s="23">
        <v>5494339</v>
      </c>
      <c r="H526" s="23">
        <v>5491339</v>
      </c>
      <c r="I526" s="24">
        <v>2669250.05</v>
      </c>
      <c r="J526" s="25">
        <f t="shared" si="13"/>
        <v>0.48608364007394184</v>
      </c>
    </row>
    <row r="527" spans="1:10" ht="12" customHeight="1">
      <c r="A527" s="88" t="s">
        <v>0</v>
      </c>
      <c r="B527" s="115" t="s">
        <v>0</v>
      </c>
      <c r="C527" s="123"/>
      <c r="D527" s="21" t="s">
        <v>103</v>
      </c>
      <c r="E527" s="113" t="s">
        <v>104</v>
      </c>
      <c r="F527" s="114"/>
      <c r="G527" s="23">
        <v>558</v>
      </c>
      <c r="H527" s="23">
        <v>558</v>
      </c>
      <c r="I527" s="24">
        <v>0</v>
      </c>
      <c r="J527" s="25">
        <f t="shared" si="13"/>
        <v>0</v>
      </c>
    </row>
    <row r="528" spans="1:10" ht="27.75" customHeight="1">
      <c r="A528" s="88" t="s">
        <v>0</v>
      </c>
      <c r="B528" s="115" t="s">
        <v>0</v>
      </c>
      <c r="C528" s="123"/>
      <c r="D528" s="21" t="s">
        <v>75</v>
      </c>
      <c r="E528" s="113" t="s">
        <v>331</v>
      </c>
      <c r="F528" s="114"/>
      <c r="G528" s="23">
        <v>4382</v>
      </c>
      <c r="H528" s="23">
        <v>9382</v>
      </c>
      <c r="I528" s="24">
        <v>9333.41</v>
      </c>
      <c r="J528" s="25">
        <f t="shared" si="13"/>
        <v>0.9948209337028352</v>
      </c>
    </row>
    <row r="529" spans="1:10" ht="27" customHeight="1">
      <c r="A529" s="88" t="s">
        <v>0</v>
      </c>
      <c r="B529" s="139" t="s">
        <v>0</v>
      </c>
      <c r="C529" s="140"/>
      <c r="D529" s="26" t="s">
        <v>107</v>
      </c>
      <c r="E529" s="125" t="s">
        <v>108</v>
      </c>
      <c r="F529" s="126"/>
      <c r="G529" s="28">
        <v>1389</v>
      </c>
      <c r="H529" s="28">
        <v>1389</v>
      </c>
      <c r="I529" s="29">
        <v>0</v>
      </c>
      <c r="J529" s="30">
        <f t="shared" si="13"/>
        <v>0</v>
      </c>
    </row>
    <row r="530" spans="1:10" ht="12" customHeight="1">
      <c r="A530" s="88" t="s">
        <v>0</v>
      </c>
      <c r="B530" s="151" t="s">
        <v>283</v>
      </c>
      <c r="C530" s="151"/>
      <c r="D530" s="109" t="s">
        <v>0</v>
      </c>
      <c r="E530" s="152" t="s">
        <v>284</v>
      </c>
      <c r="F530" s="152"/>
      <c r="G530" s="48">
        <f>SUM(G531:G537)</f>
        <v>897989.77</v>
      </c>
      <c r="H530" s="48">
        <f>SUM(H531:H537)</f>
        <v>1328989.77</v>
      </c>
      <c r="I530" s="48">
        <f>SUM(I531:I537)</f>
        <v>495580.31</v>
      </c>
      <c r="J530" s="25">
        <f t="shared" si="13"/>
        <v>0.37290001863595984</v>
      </c>
    </row>
    <row r="531" spans="1:10" ht="12" customHeight="1">
      <c r="A531" s="88" t="s">
        <v>0</v>
      </c>
      <c r="B531" s="129" t="s">
        <v>0</v>
      </c>
      <c r="C531" s="130"/>
      <c r="D531" s="100" t="s">
        <v>14</v>
      </c>
      <c r="E531" s="131" t="s">
        <v>15</v>
      </c>
      <c r="F531" s="132"/>
      <c r="G531" s="18">
        <v>0</v>
      </c>
      <c r="H531" s="19">
        <v>2098</v>
      </c>
      <c r="I531" s="20">
        <v>294.3</v>
      </c>
      <c r="J531" s="17">
        <f t="shared" si="13"/>
        <v>0.14027645376549094</v>
      </c>
    </row>
    <row r="532" spans="1:10" ht="27.75" customHeight="1">
      <c r="A532" s="88"/>
      <c r="B532" s="115"/>
      <c r="C532" s="123"/>
      <c r="D532" s="21">
        <v>4120</v>
      </c>
      <c r="E532" s="113" t="s">
        <v>17</v>
      </c>
      <c r="F532" s="114"/>
      <c r="G532" s="22">
        <v>0</v>
      </c>
      <c r="H532" s="23">
        <v>75</v>
      </c>
      <c r="I532" s="24">
        <v>0</v>
      </c>
      <c r="J532" s="25">
        <f t="shared" si="13"/>
        <v>0</v>
      </c>
    </row>
    <row r="533" spans="1:10" ht="12" customHeight="1">
      <c r="A533" s="88" t="s">
        <v>0</v>
      </c>
      <c r="B533" s="115"/>
      <c r="C533" s="123"/>
      <c r="D533" s="21" t="s">
        <v>18</v>
      </c>
      <c r="E533" s="113" t="s">
        <v>19</v>
      </c>
      <c r="F533" s="114"/>
      <c r="G533" s="22">
        <v>23027</v>
      </c>
      <c r="H533" s="23">
        <v>76919.3</v>
      </c>
      <c r="I533" s="24">
        <v>13664.37</v>
      </c>
      <c r="J533" s="25">
        <f t="shared" si="13"/>
        <v>0.17764553239564063</v>
      </c>
    </row>
    <row r="534" spans="1:10" ht="12" customHeight="1">
      <c r="A534" s="88" t="s">
        <v>0</v>
      </c>
      <c r="B534" s="115"/>
      <c r="C534" s="123"/>
      <c r="D534" s="21" t="s">
        <v>20</v>
      </c>
      <c r="E534" s="113" t="s">
        <v>21</v>
      </c>
      <c r="F534" s="114"/>
      <c r="G534" s="22">
        <v>415551.77</v>
      </c>
      <c r="H534" s="23">
        <v>328146.47</v>
      </c>
      <c r="I534" s="24">
        <v>54617.65</v>
      </c>
      <c r="J534" s="25">
        <f t="shared" si="13"/>
        <v>0.16644289972096912</v>
      </c>
    </row>
    <row r="535" spans="1:10" ht="12" customHeight="1">
      <c r="A535" s="88" t="s">
        <v>0</v>
      </c>
      <c r="B535" s="115"/>
      <c r="C535" s="123"/>
      <c r="D535" s="21" t="s">
        <v>22</v>
      </c>
      <c r="E535" s="113" t="s">
        <v>23</v>
      </c>
      <c r="F535" s="114"/>
      <c r="G535" s="22">
        <v>0</v>
      </c>
      <c r="H535" s="23">
        <v>10080</v>
      </c>
      <c r="I535" s="24">
        <v>1453</v>
      </c>
      <c r="J535" s="25">
        <f t="shared" si="13"/>
        <v>0.14414682539682538</v>
      </c>
    </row>
    <row r="536" spans="1:10" ht="12" customHeight="1">
      <c r="A536" s="88" t="s">
        <v>0</v>
      </c>
      <c r="B536" s="115"/>
      <c r="C536" s="123"/>
      <c r="D536" s="21" t="s">
        <v>26</v>
      </c>
      <c r="E536" s="113" t="s">
        <v>27</v>
      </c>
      <c r="F536" s="114"/>
      <c r="G536" s="22">
        <v>459411</v>
      </c>
      <c r="H536" s="23">
        <v>881171</v>
      </c>
      <c r="I536" s="24">
        <v>395050.99</v>
      </c>
      <c r="J536" s="25">
        <f t="shared" si="13"/>
        <v>0.44832500161716626</v>
      </c>
    </row>
    <row r="537" spans="1:11" ht="27" customHeight="1">
      <c r="A537" s="88"/>
      <c r="B537" s="139"/>
      <c r="C537" s="140"/>
      <c r="D537" s="94">
        <v>6060</v>
      </c>
      <c r="E537" s="113" t="s">
        <v>86</v>
      </c>
      <c r="F537" s="114"/>
      <c r="G537" s="65">
        <v>0</v>
      </c>
      <c r="H537" s="41">
        <v>30500</v>
      </c>
      <c r="I537" s="61">
        <v>30500</v>
      </c>
      <c r="J537" s="30">
        <f t="shared" si="13"/>
        <v>1</v>
      </c>
      <c r="K537" s="183"/>
    </row>
    <row r="538" spans="1:10" ht="12" customHeight="1">
      <c r="A538" s="88" t="s">
        <v>0</v>
      </c>
      <c r="B538" s="124" t="s">
        <v>285</v>
      </c>
      <c r="C538" s="124"/>
      <c r="D538" s="109" t="s">
        <v>0</v>
      </c>
      <c r="E538" s="128" t="s">
        <v>286</v>
      </c>
      <c r="F538" s="128"/>
      <c r="G538" s="48">
        <f>SUM(G539:G543)</f>
        <v>235000</v>
      </c>
      <c r="H538" s="48">
        <f>SUM(H539:H543)</f>
        <v>309000</v>
      </c>
      <c r="I538" s="49">
        <f>SUM(I539:I543)</f>
        <v>64062.09</v>
      </c>
      <c r="J538" s="25">
        <f t="shared" si="13"/>
        <v>0.2073206796116505</v>
      </c>
    </row>
    <row r="539" spans="1:10" ht="12" customHeight="1">
      <c r="A539" s="88" t="s">
        <v>0</v>
      </c>
      <c r="B539" s="129" t="s">
        <v>0</v>
      </c>
      <c r="C539" s="130"/>
      <c r="D539" s="100">
        <v>4170</v>
      </c>
      <c r="E539" s="113" t="s">
        <v>19</v>
      </c>
      <c r="F539" s="114"/>
      <c r="G539" s="19">
        <v>0</v>
      </c>
      <c r="H539" s="19">
        <v>7000</v>
      </c>
      <c r="I539" s="20">
        <v>0</v>
      </c>
      <c r="J539" s="17">
        <f t="shared" si="13"/>
        <v>0</v>
      </c>
    </row>
    <row r="540" spans="1:11" ht="12" customHeight="1">
      <c r="A540" s="88"/>
      <c r="B540" s="88"/>
      <c r="C540" s="110"/>
      <c r="D540" s="88" t="s">
        <v>20</v>
      </c>
      <c r="E540" s="113" t="s">
        <v>21</v>
      </c>
      <c r="F540" s="127"/>
      <c r="G540" s="40">
        <v>35000</v>
      </c>
      <c r="H540" s="40">
        <v>72000</v>
      </c>
      <c r="I540" s="24">
        <v>2050</v>
      </c>
      <c r="J540" s="25">
        <f t="shared" si="13"/>
        <v>0.02847222222222222</v>
      </c>
      <c r="K540" s="183"/>
    </row>
    <row r="541" spans="1:10" ht="12" customHeight="1" hidden="1">
      <c r="A541" s="88" t="s">
        <v>0</v>
      </c>
      <c r="B541" s="115" t="s">
        <v>0</v>
      </c>
      <c r="C541" s="123"/>
      <c r="D541" s="21" t="s">
        <v>22</v>
      </c>
      <c r="E541" s="113" t="s">
        <v>23</v>
      </c>
      <c r="F541" s="114"/>
      <c r="G541" s="23">
        <v>0</v>
      </c>
      <c r="H541" s="23">
        <v>0</v>
      </c>
      <c r="I541" s="24">
        <v>0</v>
      </c>
      <c r="J541" s="25" t="e">
        <f t="shared" si="13"/>
        <v>#DIV/0!</v>
      </c>
    </row>
    <row r="542" spans="1:10" ht="12" customHeight="1">
      <c r="A542" s="88" t="s">
        <v>0</v>
      </c>
      <c r="B542" s="115" t="s">
        <v>0</v>
      </c>
      <c r="C542" s="123"/>
      <c r="D542" s="21" t="s">
        <v>26</v>
      </c>
      <c r="E542" s="113" t="s">
        <v>27</v>
      </c>
      <c r="F542" s="114"/>
      <c r="G542" s="23">
        <v>175000</v>
      </c>
      <c r="H542" s="23">
        <v>205000</v>
      </c>
      <c r="I542" s="24">
        <v>62012.09</v>
      </c>
      <c r="J542" s="25">
        <f aca="true" t="shared" si="14" ref="J542:J601">I542/H542</f>
        <v>0.302498</v>
      </c>
    </row>
    <row r="543" spans="1:10" ht="12" customHeight="1">
      <c r="A543" s="88" t="s">
        <v>0</v>
      </c>
      <c r="B543" s="139" t="s">
        <v>0</v>
      </c>
      <c r="C543" s="140"/>
      <c r="D543" s="26" t="s">
        <v>30</v>
      </c>
      <c r="E543" s="125" t="s">
        <v>31</v>
      </c>
      <c r="F543" s="126"/>
      <c r="G543" s="28">
        <v>25000</v>
      </c>
      <c r="H543" s="28">
        <v>25000</v>
      </c>
      <c r="I543" s="29">
        <v>0</v>
      </c>
      <c r="J543" s="30">
        <f t="shared" si="14"/>
        <v>0</v>
      </c>
    </row>
    <row r="544" spans="1:10" ht="12" customHeight="1">
      <c r="A544" s="88" t="s">
        <v>0</v>
      </c>
      <c r="B544" s="151" t="s">
        <v>287</v>
      </c>
      <c r="C544" s="151"/>
      <c r="D544" s="109" t="s">
        <v>0</v>
      </c>
      <c r="E544" s="152" t="s">
        <v>288</v>
      </c>
      <c r="F544" s="152"/>
      <c r="G544" s="48">
        <f>SUM(G545:G560)</f>
        <v>1346587.8900000001</v>
      </c>
      <c r="H544" s="48">
        <f>SUM(H545:H560)</f>
        <v>1362587.8900000001</v>
      </c>
      <c r="I544" s="49">
        <f>SUM(I545:I560)</f>
        <v>36766.009999999995</v>
      </c>
      <c r="J544" s="25">
        <f t="shared" si="14"/>
        <v>0.026982486979243585</v>
      </c>
    </row>
    <row r="545" spans="1:10" ht="12" customHeight="1">
      <c r="A545" s="88" t="s">
        <v>0</v>
      </c>
      <c r="B545" s="129" t="s">
        <v>0</v>
      </c>
      <c r="C545" s="130"/>
      <c r="D545" s="100" t="s">
        <v>194</v>
      </c>
      <c r="E545" s="131" t="s">
        <v>11</v>
      </c>
      <c r="F545" s="132"/>
      <c r="G545" s="18">
        <v>38114.7</v>
      </c>
      <c r="H545" s="18">
        <v>38114.7</v>
      </c>
      <c r="I545" s="20">
        <v>20974.14</v>
      </c>
      <c r="J545" s="17">
        <f t="shared" si="14"/>
        <v>0.5502900455729679</v>
      </c>
    </row>
    <row r="546" spans="1:10" ht="12" customHeight="1">
      <c r="A546" s="88" t="s">
        <v>0</v>
      </c>
      <c r="B546" s="115" t="s">
        <v>0</v>
      </c>
      <c r="C546" s="123"/>
      <c r="D546" s="21" t="s">
        <v>195</v>
      </c>
      <c r="E546" s="113" t="s">
        <v>11</v>
      </c>
      <c r="F546" s="114"/>
      <c r="G546" s="22">
        <v>16334.5</v>
      </c>
      <c r="H546" s="22">
        <v>16334.5</v>
      </c>
      <c r="I546" s="24">
        <v>8988.91</v>
      </c>
      <c r="J546" s="25">
        <f t="shared" si="14"/>
        <v>0.5503021212770516</v>
      </c>
    </row>
    <row r="547" spans="1:10" ht="12" customHeight="1">
      <c r="A547" s="88" t="s">
        <v>0</v>
      </c>
      <c r="B547" s="115" t="s">
        <v>0</v>
      </c>
      <c r="C547" s="123"/>
      <c r="D547" s="21" t="s">
        <v>196</v>
      </c>
      <c r="E547" s="113" t="s">
        <v>15</v>
      </c>
      <c r="F547" s="114"/>
      <c r="G547" s="22">
        <v>6731.06</v>
      </c>
      <c r="H547" s="22">
        <v>6731.06</v>
      </c>
      <c r="I547" s="24">
        <v>4152.58</v>
      </c>
      <c r="J547" s="25">
        <f t="shared" si="14"/>
        <v>0.6169280915635873</v>
      </c>
    </row>
    <row r="548" spans="1:10" ht="12" customHeight="1">
      <c r="A548" s="88" t="s">
        <v>0</v>
      </c>
      <c r="B548" s="115" t="s">
        <v>0</v>
      </c>
      <c r="C548" s="123"/>
      <c r="D548" s="21" t="s">
        <v>197</v>
      </c>
      <c r="E548" s="113" t="s">
        <v>15</v>
      </c>
      <c r="F548" s="114"/>
      <c r="G548" s="22">
        <v>3642.08</v>
      </c>
      <c r="H548" s="22">
        <v>3642.08</v>
      </c>
      <c r="I548" s="24">
        <v>1779.68</v>
      </c>
      <c r="J548" s="25">
        <f t="shared" si="14"/>
        <v>0.4886438518648685</v>
      </c>
    </row>
    <row r="549" spans="1:10" ht="31.5" customHeight="1">
      <c r="A549" s="88" t="s">
        <v>0</v>
      </c>
      <c r="B549" s="115" t="s">
        <v>0</v>
      </c>
      <c r="C549" s="123"/>
      <c r="D549" s="21" t="s">
        <v>198</v>
      </c>
      <c r="E549" s="113" t="s">
        <v>17</v>
      </c>
      <c r="F549" s="114"/>
      <c r="G549" s="22">
        <v>933.85</v>
      </c>
      <c r="H549" s="22">
        <v>933.85</v>
      </c>
      <c r="I549" s="24">
        <v>573.93</v>
      </c>
      <c r="J549" s="25">
        <f t="shared" si="14"/>
        <v>0.6145847834234619</v>
      </c>
    </row>
    <row r="550" spans="1:10" ht="26.25" customHeight="1">
      <c r="A550" s="88" t="s">
        <v>0</v>
      </c>
      <c r="B550" s="115" t="s">
        <v>0</v>
      </c>
      <c r="C550" s="123"/>
      <c r="D550" s="21" t="s">
        <v>199</v>
      </c>
      <c r="E550" s="113" t="s">
        <v>17</v>
      </c>
      <c r="F550" s="114"/>
      <c r="G550" s="22">
        <v>505.63</v>
      </c>
      <c r="H550" s="22">
        <v>505.63</v>
      </c>
      <c r="I550" s="24">
        <v>245.96</v>
      </c>
      <c r="J550" s="25">
        <f t="shared" si="14"/>
        <v>0.48644265569685347</v>
      </c>
    </row>
    <row r="551" spans="1:10" ht="12" customHeight="1">
      <c r="A551" s="88" t="s">
        <v>0</v>
      </c>
      <c r="B551" s="115" t="s">
        <v>0</v>
      </c>
      <c r="C551" s="123"/>
      <c r="D551" s="21">
        <v>4210</v>
      </c>
      <c r="E551" s="113" t="s">
        <v>21</v>
      </c>
      <c r="F551" s="114"/>
      <c r="G551" s="22">
        <v>0</v>
      </c>
      <c r="H551" s="23">
        <v>9000</v>
      </c>
      <c r="I551" s="24">
        <v>0</v>
      </c>
      <c r="J551" s="25">
        <f t="shared" si="14"/>
        <v>0</v>
      </c>
    </row>
    <row r="552" spans="1:10" ht="12" customHeight="1">
      <c r="A552" s="88" t="s">
        <v>0</v>
      </c>
      <c r="B552" s="115" t="s">
        <v>0</v>
      </c>
      <c r="C552" s="123"/>
      <c r="D552" s="21" t="s">
        <v>26</v>
      </c>
      <c r="E552" s="113" t="s">
        <v>27</v>
      </c>
      <c r="F552" s="114"/>
      <c r="G552" s="22">
        <v>45000</v>
      </c>
      <c r="H552" s="23">
        <v>52000</v>
      </c>
      <c r="I552" s="24">
        <v>0</v>
      </c>
      <c r="J552" s="25">
        <f t="shared" si="14"/>
        <v>0</v>
      </c>
    </row>
    <row r="553" spans="1:10" ht="12" customHeight="1">
      <c r="A553" s="88" t="s">
        <v>0</v>
      </c>
      <c r="B553" s="115" t="s">
        <v>0</v>
      </c>
      <c r="C553" s="123"/>
      <c r="D553" s="21" t="s">
        <v>205</v>
      </c>
      <c r="E553" s="113" t="s">
        <v>27</v>
      </c>
      <c r="F553" s="114"/>
      <c r="G553" s="22">
        <v>4284</v>
      </c>
      <c r="H553" s="23">
        <v>4284</v>
      </c>
      <c r="I553" s="24">
        <v>0</v>
      </c>
      <c r="J553" s="25">
        <f t="shared" si="14"/>
        <v>0</v>
      </c>
    </row>
    <row r="554" spans="1:10" ht="12" customHeight="1">
      <c r="A554" s="88" t="s">
        <v>0</v>
      </c>
      <c r="B554" s="115" t="s">
        <v>0</v>
      </c>
      <c r="C554" s="123"/>
      <c r="D554" s="21" t="s">
        <v>289</v>
      </c>
      <c r="E554" s="113" t="s">
        <v>104</v>
      </c>
      <c r="F554" s="114"/>
      <c r="G554" s="22">
        <v>2409.45</v>
      </c>
      <c r="H554" s="23">
        <v>2314.95</v>
      </c>
      <c r="I554" s="24">
        <v>14.57</v>
      </c>
      <c r="J554" s="25">
        <f t="shared" si="14"/>
        <v>0.0062938724378496305</v>
      </c>
    </row>
    <row r="555" spans="1:10" ht="12" customHeight="1">
      <c r="A555" s="88" t="s">
        <v>0</v>
      </c>
      <c r="B555" s="115" t="s">
        <v>0</v>
      </c>
      <c r="C555" s="123"/>
      <c r="D555" s="21" t="s">
        <v>290</v>
      </c>
      <c r="E555" s="113" t="s">
        <v>104</v>
      </c>
      <c r="F555" s="114"/>
      <c r="G555" s="22">
        <v>1032.62</v>
      </c>
      <c r="H555" s="23">
        <v>992.12</v>
      </c>
      <c r="I555" s="24">
        <v>6.24</v>
      </c>
      <c r="J555" s="25">
        <f t="shared" si="14"/>
        <v>0.006289561746562916</v>
      </c>
    </row>
    <row r="556" spans="1:10" ht="27" customHeight="1">
      <c r="A556" s="88"/>
      <c r="B556" s="88"/>
      <c r="C556" s="89"/>
      <c r="D556" s="21">
        <v>4717</v>
      </c>
      <c r="E556" s="113" t="s">
        <v>334</v>
      </c>
      <c r="F556" s="114"/>
      <c r="G556" s="22">
        <v>0</v>
      </c>
      <c r="H556" s="23">
        <v>94.5</v>
      </c>
      <c r="I556" s="24">
        <v>21</v>
      </c>
      <c r="J556" s="25">
        <f t="shared" si="14"/>
        <v>0.2222222222222222</v>
      </c>
    </row>
    <row r="557" spans="1:10" ht="27" customHeight="1">
      <c r="A557" s="88"/>
      <c r="B557" s="88"/>
      <c r="C557" s="89"/>
      <c r="D557" s="88">
        <v>4719</v>
      </c>
      <c r="E557" s="113" t="s">
        <v>334</v>
      </c>
      <c r="F557" s="114"/>
      <c r="G557" s="22">
        <v>0</v>
      </c>
      <c r="H557" s="23">
        <v>40.5</v>
      </c>
      <c r="I557" s="24">
        <v>9</v>
      </c>
      <c r="J557" s="25">
        <f t="shared" si="14"/>
        <v>0.2222222222222222</v>
      </c>
    </row>
    <row r="558" spans="1:10" ht="12" customHeight="1" hidden="1">
      <c r="A558" s="88" t="s">
        <v>0</v>
      </c>
      <c r="B558" s="115" t="s">
        <v>0</v>
      </c>
      <c r="C558" s="123"/>
      <c r="D558" s="21" t="s">
        <v>78</v>
      </c>
      <c r="E558" s="113" t="s">
        <v>31</v>
      </c>
      <c r="F558" s="114"/>
      <c r="G558" s="22">
        <v>0</v>
      </c>
      <c r="H558" s="23">
        <v>0</v>
      </c>
      <c r="I558" s="24">
        <v>0</v>
      </c>
      <c r="J558" s="25" t="e">
        <f t="shared" si="14"/>
        <v>#DIV/0!</v>
      </c>
    </row>
    <row r="559" spans="1:10" ht="57" customHeight="1">
      <c r="A559" s="88" t="s">
        <v>0</v>
      </c>
      <c r="B559" s="115" t="s">
        <v>0</v>
      </c>
      <c r="C559" s="123"/>
      <c r="D559" s="21" t="s">
        <v>140</v>
      </c>
      <c r="E559" s="113" t="s">
        <v>141</v>
      </c>
      <c r="F559" s="114"/>
      <c r="G559" s="22">
        <v>500000</v>
      </c>
      <c r="H559" s="23">
        <v>500000</v>
      </c>
      <c r="I559" s="24">
        <v>0</v>
      </c>
      <c r="J559" s="25">
        <f t="shared" si="14"/>
        <v>0</v>
      </c>
    </row>
    <row r="560" spans="1:10" ht="54" customHeight="1">
      <c r="A560" s="88" t="s">
        <v>0</v>
      </c>
      <c r="B560" s="139" t="s">
        <v>0</v>
      </c>
      <c r="C560" s="140"/>
      <c r="D560" s="26" t="s">
        <v>291</v>
      </c>
      <c r="E560" s="125" t="s">
        <v>141</v>
      </c>
      <c r="F560" s="126"/>
      <c r="G560" s="27">
        <v>727600</v>
      </c>
      <c r="H560" s="28">
        <v>727600</v>
      </c>
      <c r="I560" s="29">
        <v>0</v>
      </c>
      <c r="J560" s="30">
        <f t="shared" si="14"/>
        <v>0</v>
      </c>
    </row>
    <row r="561" spans="1:10" ht="12" customHeight="1">
      <c r="A561" s="88" t="s">
        <v>0</v>
      </c>
      <c r="B561" s="151" t="s">
        <v>292</v>
      </c>
      <c r="C561" s="151"/>
      <c r="D561" s="109" t="s">
        <v>0</v>
      </c>
      <c r="E561" s="152" t="s">
        <v>293</v>
      </c>
      <c r="F561" s="152"/>
      <c r="G561" s="48">
        <f>SUM(G562:G564)</f>
        <v>1366000</v>
      </c>
      <c r="H561" s="48">
        <f>SUM(H562:H564)</f>
        <v>1636000</v>
      </c>
      <c r="I561" s="49">
        <f>SUM(I562:I564)</f>
        <v>698815.01</v>
      </c>
      <c r="J561" s="25">
        <f t="shared" si="14"/>
        <v>0.4271485391198044</v>
      </c>
    </row>
    <row r="562" spans="1:10" ht="12" customHeight="1">
      <c r="A562" s="88" t="s">
        <v>0</v>
      </c>
      <c r="B562" s="129" t="s">
        <v>0</v>
      </c>
      <c r="C562" s="130"/>
      <c r="D562" s="100" t="s">
        <v>67</v>
      </c>
      <c r="E562" s="131" t="s">
        <v>68</v>
      </c>
      <c r="F562" s="132"/>
      <c r="G562" s="19">
        <v>630000</v>
      </c>
      <c r="H562" s="19">
        <v>630000</v>
      </c>
      <c r="I562" s="20">
        <v>290375.03</v>
      </c>
      <c r="J562" s="17">
        <f t="shared" si="14"/>
        <v>0.4609127460317461</v>
      </c>
    </row>
    <row r="563" spans="1:10" ht="12" customHeight="1">
      <c r="A563" s="88" t="s">
        <v>0</v>
      </c>
      <c r="B563" s="115" t="s">
        <v>0</v>
      </c>
      <c r="C563" s="123"/>
      <c r="D563" s="21" t="s">
        <v>26</v>
      </c>
      <c r="E563" s="113" t="s">
        <v>27</v>
      </c>
      <c r="F563" s="114"/>
      <c r="G563" s="23">
        <v>310000</v>
      </c>
      <c r="H563" s="23">
        <v>310000</v>
      </c>
      <c r="I563" s="24">
        <v>152126.93</v>
      </c>
      <c r="J563" s="25">
        <f t="shared" si="14"/>
        <v>0.4907320322580645</v>
      </c>
    </row>
    <row r="564" spans="1:10" ht="12" customHeight="1">
      <c r="A564" s="88" t="s">
        <v>0</v>
      </c>
      <c r="B564" s="139" t="s">
        <v>0</v>
      </c>
      <c r="C564" s="140"/>
      <c r="D564" s="26" t="s">
        <v>30</v>
      </c>
      <c r="E564" s="125" t="s">
        <v>31</v>
      </c>
      <c r="F564" s="126"/>
      <c r="G564" s="28">
        <v>426000</v>
      </c>
      <c r="H564" s="28">
        <v>696000</v>
      </c>
      <c r="I564" s="29">
        <v>256313.05</v>
      </c>
      <c r="J564" s="30">
        <f t="shared" si="14"/>
        <v>0.3682658764367816</v>
      </c>
    </row>
    <row r="565" spans="1:10" ht="27.75" customHeight="1">
      <c r="A565" s="88"/>
      <c r="B565" s="157">
        <v>90019</v>
      </c>
      <c r="C565" s="157"/>
      <c r="D565" s="92"/>
      <c r="E565" s="158" t="s">
        <v>347</v>
      </c>
      <c r="F565" s="158"/>
      <c r="G565" s="71">
        <f>G566</f>
        <v>0</v>
      </c>
      <c r="H565" s="71">
        <f>H566</f>
        <v>11000</v>
      </c>
      <c r="I565" s="71">
        <f>I566</f>
        <v>10773</v>
      </c>
      <c r="J565" s="30">
        <f>I565/H565</f>
        <v>0.9793636363636363</v>
      </c>
    </row>
    <row r="566" spans="1:10" ht="12" customHeight="1">
      <c r="A566" s="88"/>
      <c r="B566" s="177"/>
      <c r="C566" s="178"/>
      <c r="D566" s="92">
        <v>2960</v>
      </c>
      <c r="E566" s="121" t="s">
        <v>348</v>
      </c>
      <c r="F566" s="182"/>
      <c r="G566" s="71">
        <v>0</v>
      </c>
      <c r="H566" s="71">
        <v>11000</v>
      </c>
      <c r="I566" s="38">
        <v>10773</v>
      </c>
      <c r="J566" s="30">
        <f>I566/H566</f>
        <v>0.9793636363636363</v>
      </c>
    </row>
    <row r="567" spans="1:10" ht="27.75" customHeight="1">
      <c r="A567" s="88" t="s">
        <v>0</v>
      </c>
      <c r="B567" s="153" t="s">
        <v>294</v>
      </c>
      <c r="C567" s="153"/>
      <c r="D567" s="107" t="s">
        <v>0</v>
      </c>
      <c r="E567" s="142" t="s">
        <v>295</v>
      </c>
      <c r="F567" s="142"/>
      <c r="G567" s="31">
        <f>G568</f>
        <v>2000</v>
      </c>
      <c r="H567" s="31">
        <f>H568</f>
        <v>2000</v>
      </c>
      <c r="I567" s="51">
        <f>I568</f>
        <v>45.5</v>
      </c>
      <c r="J567" s="30">
        <f t="shared" si="14"/>
        <v>0.02275</v>
      </c>
    </row>
    <row r="568" spans="1:10" ht="12" customHeight="1">
      <c r="A568" s="191" t="s">
        <v>0</v>
      </c>
      <c r="B568" s="147" t="s">
        <v>0</v>
      </c>
      <c r="C568" s="147"/>
      <c r="D568" s="103" t="s">
        <v>26</v>
      </c>
      <c r="E568" s="146" t="s">
        <v>27</v>
      </c>
      <c r="F568" s="146"/>
      <c r="G568" s="32">
        <v>2000</v>
      </c>
      <c r="H568" s="33">
        <v>2000</v>
      </c>
      <c r="I568" s="38">
        <v>45.5</v>
      </c>
      <c r="J568" s="35">
        <f t="shared" si="14"/>
        <v>0.02275</v>
      </c>
    </row>
    <row r="569" spans="1:10" ht="27" customHeight="1">
      <c r="A569" s="88" t="s">
        <v>0</v>
      </c>
      <c r="B569" s="148" t="s">
        <v>296</v>
      </c>
      <c r="C569" s="148"/>
      <c r="D569" s="105" t="s">
        <v>0</v>
      </c>
      <c r="E569" s="149" t="s">
        <v>297</v>
      </c>
      <c r="F569" s="149"/>
      <c r="G569" s="15">
        <f>SUM(G570:G571)</f>
        <v>13816</v>
      </c>
      <c r="H569" s="15">
        <f>SUM(H570:H571)</f>
        <v>13816</v>
      </c>
      <c r="I569" s="47">
        <f>SUM(I570:I571)</f>
        <v>180.07</v>
      </c>
      <c r="J569" s="17">
        <f t="shared" si="14"/>
        <v>0.01303343949044586</v>
      </c>
    </row>
    <row r="570" spans="1:10" ht="12" customHeight="1">
      <c r="A570" s="88" t="s">
        <v>0</v>
      </c>
      <c r="B570" s="129" t="s">
        <v>0</v>
      </c>
      <c r="C570" s="130"/>
      <c r="D570" s="100" t="s">
        <v>20</v>
      </c>
      <c r="E570" s="131" t="s">
        <v>21</v>
      </c>
      <c r="F570" s="132"/>
      <c r="G570" s="18">
        <v>8366</v>
      </c>
      <c r="H570" s="18">
        <v>8366</v>
      </c>
      <c r="I570" s="20">
        <v>180.07</v>
      </c>
      <c r="J570" s="17">
        <f t="shared" si="14"/>
        <v>0.02152402581879034</v>
      </c>
    </row>
    <row r="571" spans="1:10" ht="12" customHeight="1">
      <c r="A571" s="88" t="s">
        <v>0</v>
      </c>
      <c r="B571" s="139" t="s">
        <v>0</v>
      </c>
      <c r="C571" s="140"/>
      <c r="D571" s="26" t="s">
        <v>26</v>
      </c>
      <c r="E571" s="125" t="s">
        <v>27</v>
      </c>
      <c r="F571" s="126"/>
      <c r="G571" s="27">
        <v>5450</v>
      </c>
      <c r="H571" s="27">
        <v>5450</v>
      </c>
      <c r="I571" s="29">
        <v>0</v>
      </c>
      <c r="J571" s="30">
        <f t="shared" si="14"/>
        <v>0</v>
      </c>
    </row>
    <row r="572" spans="1:10" ht="12" customHeight="1">
      <c r="A572" s="88" t="s">
        <v>0</v>
      </c>
      <c r="B572" s="151" t="s">
        <v>298</v>
      </c>
      <c r="C572" s="151"/>
      <c r="D572" s="109" t="s">
        <v>0</v>
      </c>
      <c r="E572" s="152" t="s">
        <v>39</v>
      </c>
      <c r="F572" s="152"/>
      <c r="G572" s="48">
        <f>SUM(G573:G577)</f>
        <v>278781.18</v>
      </c>
      <c r="H572" s="48">
        <f>SUM(H573:H577)</f>
        <v>278781.18</v>
      </c>
      <c r="I572" s="49">
        <f>SUM(I573:I577)</f>
        <v>177632.09</v>
      </c>
      <c r="J572" s="25">
        <f t="shared" si="14"/>
        <v>0.6371738938761935</v>
      </c>
    </row>
    <row r="573" spans="1:10" ht="30.75" customHeight="1">
      <c r="A573" s="88" t="s">
        <v>0</v>
      </c>
      <c r="B573" s="129" t="s">
        <v>0</v>
      </c>
      <c r="C573" s="130"/>
      <c r="D573" s="100" t="s">
        <v>299</v>
      </c>
      <c r="E573" s="131" t="s">
        <v>300</v>
      </c>
      <c r="F573" s="132"/>
      <c r="G573" s="18">
        <v>68300</v>
      </c>
      <c r="H573" s="18">
        <v>68300</v>
      </c>
      <c r="I573" s="20">
        <v>68300</v>
      </c>
      <c r="J573" s="17">
        <f t="shared" si="14"/>
        <v>1</v>
      </c>
    </row>
    <row r="574" spans="1:10" ht="42" customHeight="1">
      <c r="A574" s="88" t="s">
        <v>0</v>
      </c>
      <c r="B574" s="115" t="s">
        <v>0</v>
      </c>
      <c r="C574" s="123"/>
      <c r="D574" s="21" t="s">
        <v>144</v>
      </c>
      <c r="E574" s="113" t="s">
        <v>145</v>
      </c>
      <c r="F574" s="114"/>
      <c r="G574" s="22">
        <v>95955.18</v>
      </c>
      <c r="H574" s="22">
        <v>95955.18</v>
      </c>
      <c r="I574" s="24">
        <v>12000</v>
      </c>
      <c r="J574" s="25">
        <f t="shared" si="14"/>
        <v>0.1250583866342599</v>
      </c>
    </row>
    <row r="575" spans="1:10" ht="42" customHeight="1">
      <c r="A575" s="88" t="s">
        <v>0</v>
      </c>
      <c r="B575" s="115" t="s">
        <v>0</v>
      </c>
      <c r="C575" s="123"/>
      <c r="D575" s="21" t="s">
        <v>215</v>
      </c>
      <c r="E575" s="113" t="s">
        <v>216</v>
      </c>
      <c r="F575" s="114"/>
      <c r="G575" s="22">
        <v>78490</v>
      </c>
      <c r="H575" s="22">
        <v>78490</v>
      </c>
      <c r="I575" s="24">
        <v>77000</v>
      </c>
      <c r="J575" s="25">
        <f t="shared" si="14"/>
        <v>0.9810166900242069</v>
      </c>
    </row>
    <row r="576" spans="1:10" ht="12" customHeight="1">
      <c r="A576" s="88" t="s">
        <v>0</v>
      </c>
      <c r="B576" s="115" t="s">
        <v>0</v>
      </c>
      <c r="C576" s="123"/>
      <c r="D576" s="21" t="s">
        <v>20</v>
      </c>
      <c r="E576" s="113" t="s">
        <v>21</v>
      </c>
      <c r="F576" s="114"/>
      <c r="G576" s="22">
        <v>1036</v>
      </c>
      <c r="H576" s="22">
        <v>1036</v>
      </c>
      <c r="I576" s="24">
        <v>928.09</v>
      </c>
      <c r="J576" s="25">
        <f t="shared" si="14"/>
        <v>0.8958397683397684</v>
      </c>
    </row>
    <row r="577" spans="1:10" ht="12" customHeight="1">
      <c r="A577" s="88" t="s">
        <v>0</v>
      </c>
      <c r="B577" s="139" t="s">
        <v>0</v>
      </c>
      <c r="C577" s="140"/>
      <c r="D577" s="26" t="s">
        <v>26</v>
      </c>
      <c r="E577" s="125" t="s">
        <v>27</v>
      </c>
      <c r="F577" s="126"/>
      <c r="G577" s="27">
        <v>35000</v>
      </c>
      <c r="H577" s="27">
        <v>35000</v>
      </c>
      <c r="I577" s="29">
        <v>19404</v>
      </c>
      <c r="J577" s="30">
        <f t="shared" si="14"/>
        <v>0.5544</v>
      </c>
    </row>
    <row r="578" spans="1:10" ht="12" customHeight="1">
      <c r="A578" s="192" t="s">
        <v>301</v>
      </c>
      <c r="B578" s="143" t="s">
        <v>0</v>
      </c>
      <c r="C578" s="143"/>
      <c r="D578" s="42" t="s">
        <v>0</v>
      </c>
      <c r="E578" s="144" t="s">
        <v>302</v>
      </c>
      <c r="F578" s="144"/>
      <c r="G578" s="43">
        <f>G579+G581+G587+G589</f>
        <v>5589388.99</v>
      </c>
      <c r="H578" s="43">
        <f>H579+H581+H587+H589</f>
        <v>5937388.99</v>
      </c>
      <c r="I578" s="50">
        <f>I579+I581+I587+I589</f>
        <v>2579256.87</v>
      </c>
      <c r="J578" s="45">
        <f t="shared" si="14"/>
        <v>0.43440927895142</v>
      </c>
    </row>
    <row r="579" spans="1:10" ht="12" customHeight="1">
      <c r="A579" s="88" t="s">
        <v>0</v>
      </c>
      <c r="B579" s="145" t="s">
        <v>303</v>
      </c>
      <c r="C579" s="145"/>
      <c r="D579" s="97" t="s">
        <v>0</v>
      </c>
      <c r="E579" s="146" t="s">
        <v>304</v>
      </c>
      <c r="F579" s="146"/>
      <c r="G579" s="32">
        <f>G580</f>
        <v>10000</v>
      </c>
      <c r="H579" s="32">
        <f>H580</f>
        <v>18000</v>
      </c>
      <c r="I579" s="46">
        <f>I580</f>
        <v>6000</v>
      </c>
      <c r="J579" s="35">
        <f t="shared" si="14"/>
        <v>0.3333333333333333</v>
      </c>
    </row>
    <row r="580" spans="1:10" ht="42" customHeight="1">
      <c r="A580" s="191" t="s">
        <v>0</v>
      </c>
      <c r="B580" s="147" t="s">
        <v>0</v>
      </c>
      <c r="C580" s="147"/>
      <c r="D580" s="103" t="s">
        <v>215</v>
      </c>
      <c r="E580" s="146" t="s">
        <v>216</v>
      </c>
      <c r="F580" s="146"/>
      <c r="G580" s="32">
        <v>10000</v>
      </c>
      <c r="H580" s="33">
        <v>18000</v>
      </c>
      <c r="I580" s="38">
        <v>6000</v>
      </c>
      <c r="J580" s="35">
        <f t="shared" si="14"/>
        <v>0.3333333333333333</v>
      </c>
    </row>
    <row r="581" spans="1:10" ht="12" customHeight="1">
      <c r="A581" s="88" t="s">
        <v>0</v>
      </c>
      <c r="B581" s="148" t="s">
        <v>305</v>
      </c>
      <c r="C581" s="148"/>
      <c r="D581" s="105" t="s">
        <v>0</v>
      </c>
      <c r="E581" s="149" t="s">
        <v>306</v>
      </c>
      <c r="F581" s="149"/>
      <c r="G581" s="15">
        <f>SUM(G582:G586)</f>
        <v>5213644.99</v>
      </c>
      <c r="H581" s="15">
        <f>SUM(H582:H586)</f>
        <v>5503644.99</v>
      </c>
      <c r="I581" s="47">
        <f>SUM(I582:I586)</f>
        <v>2287392.87</v>
      </c>
      <c r="J581" s="17">
        <f t="shared" si="14"/>
        <v>0.4156141746344726</v>
      </c>
    </row>
    <row r="582" spans="1:10" ht="27.75" customHeight="1">
      <c r="A582" s="88" t="s">
        <v>0</v>
      </c>
      <c r="B582" s="129" t="s">
        <v>0</v>
      </c>
      <c r="C582" s="130"/>
      <c r="D582" s="100" t="s">
        <v>299</v>
      </c>
      <c r="E582" s="131" t="s">
        <v>300</v>
      </c>
      <c r="F582" s="132"/>
      <c r="G582" s="18">
        <v>1797402</v>
      </c>
      <c r="H582" s="19">
        <v>1847402</v>
      </c>
      <c r="I582" s="20">
        <v>948698</v>
      </c>
      <c r="J582" s="17">
        <f t="shared" si="14"/>
        <v>0.5135308936549814</v>
      </c>
    </row>
    <row r="583" spans="1:10" ht="39.75" customHeight="1">
      <c r="A583" s="88" t="s">
        <v>0</v>
      </c>
      <c r="B583" s="115" t="s">
        <v>0</v>
      </c>
      <c r="C583" s="123"/>
      <c r="D583" s="21" t="s">
        <v>144</v>
      </c>
      <c r="E583" s="113" t="s">
        <v>145</v>
      </c>
      <c r="F583" s="114"/>
      <c r="G583" s="22">
        <v>311742.99</v>
      </c>
      <c r="H583" s="22">
        <v>311742.99</v>
      </c>
      <c r="I583" s="24">
        <v>23697.46</v>
      </c>
      <c r="J583" s="25">
        <f t="shared" si="14"/>
        <v>0.07601601562877164</v>
      </c>
    </row>
    <row r="584" spans="1:10" ht="12" customHeight="1">
      <c r="A584" s="88" t="s">
        <v>0</v>
      </c>
      <c r="B584" s="115" t="s">
        <v>0</v>
      </c>
      <c r="C584" s="123"/>
      <c r="D584" s="21" t="s">
        <v>77</v>
      </c>
      <c r="E584" s="113" t="s">
        <v>31</v>
      </c>
      <c r="F584" s="114"/>
      <c r="G584" s="22">
        <v>1494000</v>
      </c>
      <c r="H584" s="22">
        <v>1494000</v>
      </c>
      <c r="I584" s="24">
        <v>504779.14</v>
      </c>
      <c r="J584" s="25">
        <f t="shared" si="14"/>
        <v>0.3378709103078983</v>
      </c>
    </row>
    <row r="585" spans="1:10" ht="12" customHeight="1">
      <c r="A585" s="88" t="s">
        <v>0</v>
      </c>
      <c r="B585" s="115" t="s">
        <v>0</v>
      </c>
      <c r="C585" s="123"/>
      <c r="D585" s="21" t="s">
        <v>78</v>
      </c>
      <c r="E585" s="113" t="s">
        <v>31</v>
      </c>
      <c r="F585" s="114"/>
      <c r="G585" s="22">
        <v>1310500</v>
      </c>
      <c r="H585" s="22">
        <v>1310500</v>
      </c>
      <c r="I585" s="24">
        <v>396330.24</v>
      </c>
      <c r="J585" s="25">
        <f t="shared" si="14"/>
        <v>0.3024267378863029</v>
      </c>
    </row>
    <row r="586" spans="1:10" ht="54.75" customHeight="1">
      <c r="A586" s="88" t="s">
        <v>0</v>
      </c>
      <c r="B586" s="139" t="s">
        <v>0</v>
      </c>
      <c r="C586" s="140"/>
      <c r="D586" s="26" t="s">
        <v>307</v>
      </c>
      <c r="E586" s="125" t="s">
        <v>308</v>
      </c>
      <c r="F586" s="126"/>
      <c r="G586" s="27">
        <v>300000</v>
      </c>
      <c r="H586" s="28">
        <v>540000</v>
      </c>
      <c r="I586" s="29">
        <v>413888.03</v>
      </c>
      <c r="J586" s="30">
        <f t="shared" si="14"/>
        <v>0.7664593148148149</v>
      </c>
    </row>
    <row r="587" spans="1:10" ht="12" customHeight="1">
      <c r="A587" s="88" t="s">
        <v>0</v>
      </c>
      <c r="B587" s="153" t="s">
        <v>309</v>
      </c>
      <c r="C587" s="153"/>
      <c r="D587" s="107" t="s">
        <v>0</v>
      </c>
      <c r="E587" s="142" t="s">
        <v>310</v>
      </c>
      <c r="F587" s="142"/>
      <c r="G587" s="31">
        <f>G588</f>
        <v>265744</v>
      </c>
      <c r="H587" s="31">
        <f>H588</f>
        <v>265744</v>
      </c>
      <c r="I587" s="51">
        <f>I588</f>
        <v>135864</v>
      </c>
      <c r="J587" s="30">
        <f t="shared" si="14"/>
        <v>0.5112589559877175</v>
      </c>
    </row>
    <row r="588" spans="1:10" ht="24.75" customHeight="1">
      <c r="A588" s="191" t="s">
        <v>0</v>
      </c>
      <c r="B588" s="147" t="s">
        <v>0</v>
      </c>
      <c r="C588" s="147"/>
      <c r="D588" s="103" t="s">
        <v>299</v>
      </c>
      <c r="E588" s="146" t="s">
        <v>300</v>
      </c>
      <c r="F588" s="146"/>
      <c r="G588" s="32">
        <v>265744</v>
      </c>
      <c r="H588" s="33">
        <v>265744</v>
      </c>
      <c r="I588" s="38">
        <v>135864</v>
      </c>
      <c r="J588" s="35">
        <f t="shared" si="14"/>
        <v>0.5112589559877175</v>
      </c>
    </row>
    <row r="589" spans="1:10" ht="12" customHeight="1">
      <c r="A589" s="88" t="s">
        <v>0</v>
      </c>
      <c r="B589" s="145" t="s">
        <v>311</v>
      </c>
      <c r="C589" s="145"/>
      <c r="D589" s="97" t="s">
        <v>0</v>
      </c>
      <c r="E589" s="146" t="s">
        <v>312</v>
      </c>
      <c r="F589" s="146"/>
      <c r="G589" s="32">
        <f>G590</f>
        <v>100000</v>
      </c>
      <c r="H589" s="32">
        <f>H590</f>
        <v>150000</v>
      </c>
      <c r="I589" s="46">
        <f>I590</f>
        <v>150000</v>
      </c>
      <c r="J589" s="35">
        <f t="shared" si="14"/>
        <v>1</v>
      </c>
    </row>
    <row r="590" spans="1:10" ht="66" customHeight="1">
      <c r="A590" s="191" t="s">
        <v>0</v>
      </c>
      <c r="B590" s="147" t="s">
        <v>0</v>
      </c>
      <c r="C590" s="147"/>
      <c r="D590" s="103" t="s">
        <v>313</v>
      </c>
      <c r="E590" s="146" t="s">
        <v>314</v>
      </c>
      <c r="F590" s="146"/>
      <c r="G590" s="32">
        <v>100000</v>
      </c>
      <c r="H590" s="33">
        <v>150000</v>
      </c>
      <c r="I590" s="38">
        <v>150000</v>
      </c>
      <c r="J590" s="35">
        <f t="shared" si="14"/>
        <v>1</v>
      </c>
    </row>
    <row r="591" spans="1:10" ht="12" customHeight="1">
      <c r="A591" s="192" t="s">
        <v>315</v>
      </c>
      <c r="B591" s="154" t="s">
        <v>0</v>
      </c>
      <c r="C591" s="154"/>
      <c r="D591" s="52" t="s">
        <v>0</v>
      </c>
      <c r="E591" s="155" t="s">
        <v>316</v>
      </c>
      <c r="F591" s="155"/>
      <c r="G591" s="53">
        <f>G592+G597+G600</f>
        <v>1946195.13</v>
      </c>
      <c r="H591" s="53">
        <f>H592+H597+H600</f>
        <v>1946195.13</v>
      </c>
      <c r="I591" s="53">
        <f>I592+I597+I600</f>
        <v>931691.88</v>
      </c>
      <c r="J591" s="55">
        <f t="shared" si="14"/>
        <v>0.47872480289270897</v>
      </c>
    </row>
    <row r="592" spans="1:10" ht="12" customHeight="1">
      <c r="A592" s="88" t="s">
        <v>0</v>
      </c>
      <c r="B592" s="148" t="s">
        <v>317</v>
      </c>
      <c r="C592" s="148"/>
      <c r="D592" s="105" t="s">
        <v>0</v>
      </c>
      <c r="E592" s="149" t="s">
        <v>318</v>
      </c>
      <c r="F592" s="149"/>
      <c r="G592" s="15">
        <f>SUM(G593:G596)</f>
        <v>1741795.13</v>
      </c>
      <c r="H592" s="15">
        <f>SUM(H593:H596)</f>
        <v>1741795.13</v>
      </c>
      <c r="I592" s="47">
        <f>SUM(I593:I596)</f>
        <v>836691.88</v>
      </c>
      <c r="J592" s="17">
        <f t="shared" si="14"/>
        <v>0.4803618207383552</v>
      </c>
    </row>
    <row r="593" spans="1:10" ht="27" customHeight="1">
      <c r="A593" s="88" t="s">
        <v>0</v>
      </c>
      <c r="B593" s="129" t="s">
        <v>0</v>
      </c>
      <c r="C593" s="130"/>
      <c r="D593" s="100" t="s">
        <v>299</v>
      </c>
      <c r="E593" s="131" t="s">
        <v>300</v>
      </c>
      <c r="F593" s="132"/>
      <c r="G593" s="19">
        <v>1406894</v>
      </c>
      <c r="H593" s="19">
        <v>1406894</v>
      </c>
      <c r="I593" s="20">
        <v>820687</v>
      </c>
      <c r="J593" s="17">
        <f t="shared" si="14"/>
        <v>0.5833325040834633</v>
      </c>
    </row>
    <row r="594" spans="1:10" ht="39" customHeight="1">
      <c r="A594" s="88" t="s">
        <v>0</v>
      </c>
      <c r="B594" s="115" t="s">
        <v>0</v>
      </c>
      <c r="C594" s="123"/>
      <c r="D594" s="21" t="s">
        <v>144</v>
      </c>
      <c r="E594" s="113" t="s">
        <v>145</v>
      </c>
      <c r="F594" s="114"/>
      <c r="G594" s="23">
        <v>77501.13</v>
      </c>
      <c r="H594" s="23">
        <v>77501.13</v>
      </c>
      <c r="I594" s="24">
        <v>16004.88</v>
      </c>
      <c r="J594" s="25">
        <f t="shared" si="14"/>
        <v>0.20651156957324363</v>
      </c>
    </row>
    <row r="595" spans="1:10" ht="12" customHeight="1">
      <c r="A595" s="88" t="s">
        <v>0</v>
      </c>
      <c r="B595" s="115" t="s">
        <v>0</v>
      </c>
      <c r="C595" s="123"/>
      <c r="D595" s="21" t="s">
        <v>30</v>
      </c>
      <c r="E595" s="113" t="s">
        <v>31</v>
      </c>
      <c r="F595" s="114"/>
      <c r="G595" s="22">
        <v>250000</v>
      </c>
      <c r="H595" s="22">
        <v>250000</v>
      </c>
      <c r="I595" s="24">
        <v>0</v>
      </c>
      <c r="J595" s="25">
        <f t="shared" si="14"/>
        <v>0</v>
      </c>
    </row>
    <row r="596" spans="1:10" ht="39.75" customHeight="1">
      <c r="A596" s="88" t="s">
        <v>0</v>
      </c>
      <c r="B596" s="139" t="s">
        <v>0</v>
      </c>
      <c r="C596" s="140"/>
      <c r="D596" s="26" t="s">
        <v>307</v>
      </c>
      <c r="E596" s="125" t="s">
        <v>308</v>
      </c>
      <c r="F596" s="126"/>
      <c r="G596" s="27">
        <v>7400</v>
      </c>
      <c r="H596" s="27">
        <v>7400</v>
      </c>
      <c r="I596" s="29">
        <v>0</v>
      </c>
      <c r="J596" s="30">
        <f t="shared" si="14"/>
        <v>0</v>
      </c>
    </row>
    <row r="597" spans="1:10" ht="12" customHeight="1">
      <c r="A597" s="88" t="s">
        <v>0</v>
      </c>
      <c r="B597" s="151" t="s">
        <v>319</v>
      </c>
      <c r="C597" s="151"/>
      <c r="D597" s="107" t="s">
        <v>0</v>
      </c>
      <c r="E597" s="142" t="s">
        <v>320</v>
      </c>
      <c r="F597" s="142"/>
      <c r="G597" s="31">
        <f>SUM(G598:G599)</f>
        <v>204400</v>
      </c>
      <c r="H597" s="31">
        <f>SUM(H598:H599)</f>
        <v>204400</v>
      </c>
      <c r="I597" s="31">
        <f>SUM(I598:I599)</f>
        <v>95000</v>
      </c>
      <c r="J597" s="30">
        <f t="shared" si="14"/>
        <v>0.46477495107632094</v>
      </c>
    </row>
    <row r="598" spans="1:10" ht="27" customHeight="1">
      <c r="A598" s="88"/>
      <c r="B598" s="179"/>
      <c r="C598" s="179"/>
      <c r="D598" s="100" t="s">
        <v>299</v>
      </c>
      <c r="E598" s="131" t="s">
        <v>300</v>
      </c>
      <c r="F598" s="132"/>
      <c r="G598" s="19">
        <v>204400</v>
      </c>
      <c r="H598" s="19">
        <v>54400</v>
      </c>
      <c r="I598" s="20">
        <v>0</v>
      </c>
      <c r="J598" s="25">
        <f>I598/H598</f>
        <v>0</v>
      </c>
    </row>
    <row r="599" spans="1:11" ht="41.25" customHeight="1">
      <c r="A599" s="88" t="s">
        <v>0</v>
      </c>
      <c r="B599" s="139" t="s">
        <v>0</v>
      </c>
      <c r="C599" s="162"/>
      <c r="D599" s="94" t="s">
        <v>215</v>
      </c>
      <c r="E599" s="125" t="s">
        <v>216</v>
      </c>
      <c r="F599" s="150"/>
      <c r="G599" s="65">
        <v>0</v>
      </c>
      <c r="H599" s="41">
        <v>150000</v>
      </c>
      <c r="I599" s="61">
        <v>95000</v>
      </c>
      <c r="J599" s="30">
        <f t="shared" si="14"/>
        <v>0.6333333333333333</v>
      </c>
      <c r="K599" s="183"/>
    </row>
    <row r="600" spans="1:10" ht="12" customHeight="1" hidden="1">
      <c r="A600" s="88" t="s">
        <v>0</v>
      </c>
      <c r="B600" s="153" t="s">
        <v>321</v>
      </c>
      <c r="C600" s="153"/>
      <c r="D600" s="107" t="s">
        <v>0</v>
      </c>
      <c r="E600" s="142" t="s">
        <v>39</v>
      </c>
      <c r="F600" s="142"/>
      <c r="G600" s="31">
        <f>G601</f>
        <v>0</v>
      </c>
      <c r="H600" s="31">
        <f>H601</f>
        <v>0</v>
      </c>
      <c r="I600" s="51">
        <f>I601</f>
        <v>0</v>
      </c>
      <c r="J600" s="30" t="e">
        <f t="shared" si="14"/>
        <v>#DIV/0!</v>
      </c>
    </row>
    <row r="601" spans="1:10" ht="12" customHeight="1" hidden="1">
      <c r="A601" s="191" t="s">
        <v>0</v>
      </c>
      <c r="B601" s="147" t="s">
        <v>0</v>
      </c>
      <c r="C601" s="147"/>
      <c r="D601" s="103" t="s">
        <v>30</v>
      </c>
      <c r="E601" s="146" t="s">
        <v>31</v>
      </c>
      <c r="F601" s="146"/>
      <c r="G601" s="32">
        <v>0</v>
      </c>
      <c r="H601" s="33">
        <v>0</v>
      </c>
      <c r="I601" s="38">
        <v>0</v>
      </c>
      <c r="J601" s="35" t="e">
        <f t="shared" si="14"/>
        <v>#DIV/0!</v>
      </c>
    </row>
    <row r="602" spans="1:10" ht="13.5" customHeight="1">
      <c r="A602" s="90"/>
      <c r="B602" s="96"/>
      <c r="C602" s="96"/>
      <c r="D602" s="96"/>
      <c r="E602" s="96"/>
      <c r="F602" s="96"/>
      <c r="G602" s="193"/>
      <c r="H602" s="96"/>
      <c r="I602" s="80"/>
      <c r="J602" s="194"/>
    </row>
    <row r="603" spans="1:10" ht="13.5" customHeight="1">
      <c r="A603" s="195" t="s">
        <v>322</v>
      </c>
      <c r="B603" s="196"/>
      <c r="C603" s="196"/>
      <c r="D603" s="196"/>
      <c r="E603" s="196"/>
      <c r="F603" s="196"/>
      <c r="G603" s="197">
        <f>G591+G578+G512+G463+G426+G374+G351+G230+G225+G221+G189+G185+G176+G91+G82+G59+G35+G31+G6+G56</f>
        <v>113815459.55</v>
      </c>
      <c r="H603" s="197">
        <f>H591+H578+H512+H463+H426+H374+H351+H230+H225+H221+H189+H185+H176+H91+H82+H59+H35+H31+H6+H56</f>
        <v>122467618.92999999</v>
      </c>
      <c r="I603" s="197">
        <f>I591+I578+I512+I463+I426+I374+I351+I230+I225+I221+I189+I185+I176+I91+I82+I59+I35+I31+I6+I56</f>
        <v>48952211.58</v>
      </c>
      <c r="J603" s="59">
        <f>I603/H603</f>
        <v>0.39971554936476794</v>
      </c>
    </row>
  </sheetData>
  <sheetProtection/>
  <mergeCells count="1150">
    <mergeCell ref="B566:C566"/>
    <mergeCell ref="E566:F566"/>
    <mergeCell ref="B565:C565"/>
    <mergeCell ref="E565:F565"/>
    <mergeCell ref="B560:C560"/>
    <mergeCell ref="E560:F560"/>
    <mergeCell ref="B531:C537"/>
    <mergeCell ref="E537:F537"/>
    <mergeCell ref="E540:F540"/>
    <mergeCell ref="B559:C559"/>
    <mergeCell ref="E559:F559"/>
    <mergeCell ref="E556:F556"/>
    <mergeCell ref="E557:F557"/>
    <mergeCell ref="B589:C589"/>
    <mergeCell ref="E589:F589"/>
    <mergeCell ref="B584:C584"/>
    <mergeCell ref="B555:C555"/>
    <mergeCell ref="B223:C223"/>
    <mergeCell ref="E223:F223"/>
    <mergeCell ref="E510:F510"/>
    <mergeCell ref="E511:F511"/>
    <mergeCell ref="E558:F558"/>
    <mergeCell ref="E532:F532"/>
    <mergeCell ref="B594:C594"/>
    <mergeCell ref="E594:F594"/>
    <mergeCell ref="B598:C598"/>
    <mergeCell ref="E598:F598"/>
    <mergeCell ref="B590:C590"/>
    <mergeCell ref="E590:F590"/>
    <mergeCell ref="B591:C591"/>
    <mergeCell ref="E591:F591"/>
    <mergeCell ref="B597:C597"/>
    <mergeCell ref="E597:F597"/>
    <mergeCell ref="B595:C595"/>
    <mergeCell ref="B599:C599"/>
    <mergeCell ref="E599:F599"/>
    <mergeCell ref="B593:C593"/>
    <mergeCell ref="E595:F595"/>
    <mergeCell ref="B596:C596"/>
    <mergeCell ref="E596:F596"/>
    <mergeCell ref="E593:F593"/>
    <mergeCell ref="E586:F586"/>
    <mergeCell ref="B587:C587"/>
    <mergeCell ref="E587:F587"/>
    <mergeCell ref="A603:F603"/>
    <mergeCell ref="B592:C592"/>
    <mergeCell ref="E592:F592"/>
    <mergeCell ref="B600:C600"/>
    <mergeCell ref="E600:F600"/>
    <mergeCell ref="B601:C601"/>
    <mergeCell ref="E601:F601"/>
    <mergeCell ref="B588:C588"/>
    <mergeCell ref="E588:F588"/>
    <mergeCell ref="B582:C582"/>
    <mergeCell ref="E582:F582"/>
    <mergeCell ref="B583:C583"/>
    <mergeCell ref="E583:F583"/>
    <mergeCell ref="E584:F584"/>
    <mergeCell ref="B585:C585"/>
    <mergeCell ref="E585:F585"/>
    <mergeCell ref="B586:C586"/>
    <mergeCell ref="B581:C581"/>
    <mergeCell ref="E581:F581"/>
    <mergeCell ref="B576:C576"/>
    <mergeCell ref="E576:F576"/>
    <mergeCell ref="B577:C577"/>
    <mergeCell ref="E577:F577"/>
    <mergeCell ref="B578:C578"/>
    <mergeCell ref="E578:F578"/>
    <mergeCell ref="B579:C579"/>
    <mergeCell ref="E579:F579"/>
    <mergeCell ref="B571:C571"/>
    <mergeCell ref="E571:F571"/>
    <mergeCell ref="B580:C580"/>
    <mergeCell ref="E580:F580"/>
    <mergeCell ref="B574:C574"/>
    <mergeCell ref="E574:F574"/>
    <mergeCell ref="B575:C575"/>
    <mergeCell ref="E575:F575"/>
    <mergeCell ref="B572:C572"/>
    <mergeCell ref="E572:F572"/>
    <mergeCell ref="B567:C567"/>
    <mergeCell ref="E567:F567"/>
    <mergeCell ref="B573:C573"/>
    <mergeCell ref="E573:F573"/>
    <mergeCell ref="B568:C568"/>
    <mergeCell ref="E568:F568"/>
    <mergeCell ref="B569:C569"/>
    <mergeCell ref="E569:F569"/>
    <mergeCell ref="B570:C570"/>
    <mergeCell ref="E570:F570"/>
    <mergeCell ref="B563:C563"/>
    <mergeCell ref="E563:F563"/>
    <mergeCell ref="B564:C564"/>
    <mergeCell ref="B561:C561"/>
    <mergeCell ref="E561:F561"/>
    <mergeCell ref="E564:F564"/>
    <mergeCell ref="B562:C562"/>
    <mergeCell ref="E562:F562"/>
    <mergeCell ref="B552:C552"/>
    <mergeCell ref="E552:F552"/>
    <mergeCell ref="B553:C553"/>
    <mergeCell ref="E553:F553"/>
    <mergeCell ref="B554:C554"/>
    <mergeCell ref="E554:F554"/>
    <mergeCell ref="E555:F555"/>
    <mergeCell ref="B558:C558"/>
    <mergeCell ref="B551:C551"/>
    <mergeCell ref="E551:F551"/>
    <mergeCell ref="B546:C546"/>
    <mergeCell ref="E546:F546"/>
    <mergeCell ref="B547:C547"/>
    <mergeCell ref="E547:F547"/>
    <mergeCell ref="B548:C548"/>
    <mergeCell ref="E548:F548"/>
    <mergeCell ref="B549:C549"/>
    <mergeCell ref="E549:F549"/>
    <mergeCell ref="B550:C550"/>
    <mergeCell ref="E550:F550"/>
    <mergeCell ref="B543:C543"/>
    <mergeCell ref="E543:F543"/>
    <mergeCell ref="B544:C544"/>
    <mergeCell ref="E544:F544"/>
    <mergeCell ref="B545:C545"/>
    <mergeCell ref="E545:F545"/>
    <mergeCell ref="B542:C542"/>
    <mergeCell ref="E542:F542"/>
    <mergeCell ref="E535:F535"/>
    <mergeCell ref="E536:F536"/>
    <mergeCell ref="B538:C538"/>
    <mergeCell ref="E538:F538"/>
    <mergeCell ref="B539:C539"/>
    <mergeCell ref="E539:F539"/>
    <mergeCell ref="B541:C541"/>
    <mergeCell ref="E541:F541"/>
    <mergeCell ref="E531:F531"/>
    <mergeCell ref="E533:F533"/>
    <mergeCell ref="E534:F534"/>
    <mergeCell ref="B522:C522"/>
    <mergeCell ref="E522:F522"/>
    <mergeCell ref="B530:C530"/>
    <mergeCell ref="E530:F530"/>
    <mergeCell ref="B525:C525"/>
    <mergeCell ref="E525:F525"/>
    <mergeCell ref="B526:C526"/>
    <mergeCell ref="E526:F526"/>
    <mergeCell ref="B527:C527"/>
    <mergeCell ref="E527:F527"/>
    <mergeCell ref="B528:C528"/>
    <mergeCell ref="E528:F528"/>
    <mergeCell ref="B529:C529"/>
    <mergeCell ref="E529:F529"/>
    <mergeCell ref="B524:C524"/>
    <mergeCell ref="E524:F524"/>
    <mergeCell ref="B518:C518"/>
    <mergeCell ref="E518:F518"/>
    <mergeCell ref="B519:C519"/>
    <mergeCell ref="E519:F519"/>
    <mergeCell ref="B520:C520"/>
    <mergeCell ref="E520:F520"/>
    <mergeCell ref="B521:C521"/>
    <mergeCell ref="E521:F521"/>
    <mergeCell ref="B523:C523"/>
    <mergeCell ref="E523:F523"/>
    <mergeCell ref="B514:C514"/>
    <mergeCell ref="E514:F514"/>
    <mergeCell ref="B515:C515"/>
    <mergeCell ref="E515:F515"/>
    <mergeCell ref="B517:C517"/>
    <mergeCell ref="E517:F517"/>
    <mergeCell ref="B516:C516"/>
    <mergeCell ref="E516:F516"/>
    <mergeCell ref="B513:C513"/>
    <mergeCell ref="E513:F513"/>
    <mergeCell ref="B506:C506"/>
    <mergeCell ref="E506:F506"/>
    <mergeCell ref="B507:C507"/>
    <mergeCell ref="E507:F507"/>
    <mergeCell ref="B508:C508"/>
    <mergeCell ref="E508:F508"/>
    <mergeCell ref="B510:C510"/>
    <mergeCell ref="B511:C511"/>
    <mergeCell ref="B509:C509"/>
    <mergeCell ref="E509:F509"/>
    <mergeCell ref="B512:C512"/>
    <mergeCell ref="E512:F512"/>
    <mergeCell ref="B503:C503"/>
    <mergeCell ref="E503:F503"/>
    <mergeCell ref="B504:C504"/>
    <mergeCell ref="E504:F504"/>
    <mergeCell ref="B505:C505"/>
    <mergeCell ref="E505:F505"/>
    <mergeCell ref="B502:C502"/>
    <mergeCell ref="E502:F502"/>
    <mergeCell ref="B496:C496"/>
    <mergeCell ref="E496:F496"/>
    <mergeCell ref="B497:C497"/>
    <mergeCell ref="E497:F497"/>
    <mergeCell ref="B498:C498"/>
    <mergeCell ref="E498:F498"/>
    <mergeCell ref="B499:C499"/>
    <mergeCell ref="E499:F499"/>
    <mergeCell ref="B500:C500"/>
    <mergeCell ref="E500:F500"/>
    <mergeCell ref="B493:C493"/>
    <mergeCell ref="E493:F493"/>
    <mergeCell ref="B494:C494"/>
    <mergeCell ref="E494:F494"/>
    <mergeCell ref="B495:C495"/>
    <mergeCell ref="E495:F495"/>
    <mergeCell ref="B492:C492"/>
    <mergeCell ref="E492:F492"/>
    <mergeCell ref="B487:C487"/>
    <mergeCell ref="E487:F487"/>
    <mergeCell ref="B488:C488"/>
    <mergeCell ref="E488:F488"/>
    <mergeCell ref="B489:C489"/>
    <mergeCell ref="E489:F489"/>
    <mergeCell ref="B490:C490"/>
    <mergeCell ref="E490:F490"/>
    <mergeCell ref="B491:C491"/>
    <mergeCell ref="E491:F491"/>
    <mergeCell ref="B484:C484"/>
    <mergeCell ref="E484:F484"/>
    <mergeCell ref="B485:C485"/>
    <mergeCell ref="E485:F485"/>
    <mergeCell ref="B486:C486"/>
    <mergeCell ref="E486:F486"/>
    <mergeCell ref="B475:C475"/>
    <mergeCell ref="E475:F475"/>
    <mergeCell ref="B483:C483"/>
    <mergeCell ref="E483:F483"/>
    <mergeCell ref="B478:C478"/>
    <mergeCell ref="E478:F478"/>
    <mergeCell ref="B479:C479"/>
    <mergeCell ref="E479:F479"/>
    <mergeCell ref="B480:C480"/>
    <mergeCell ref="E480:F480"/>
    <mergeCell ref="B481:C481"/>
    <mergeCell ref="E481:F481"/>
    <mergeCell ref="B482:C482"/>
    <mergeCell ref="E482:F482"/>
    <mergeCell ref="B476:C476"/>
    <mergeCell ref="E476:F476"/>
    <mergeCell ref="B477:C477"/>
    <mergeCell ref="E477:F477"/>
    <mergeCell ref="E470:F470"/>
    <mergeCell ref="B471:C471"/>
    <mergeCell ref="E471:F471"/>
    <mergeCell ref="B472:C472"/>
    <mergeCell ref="E472:F472"/>
    <mergeCell ref="B469:C469"/>
    <mergeCell ref="E469:F469"/>
    <mergeCell ref="E459:F459"/>
    <mergeCell ref="B473:C473"/>
    <mergeCell ref="E473:F473"/>
    <mergeCell ref="B474:C474"/>
    <mergeCell ref="E474:F474"/>
    <mergeCell ref="B467:C467"/>
    <mergeCell ref="E467:F467"/>
    <mergeCell ref="B468:C468"/>
    <mergeCell ref="E468:F468"/>
    <mergeCell ref="B470:C470"/>
    <mergeCell ref="B466:C466"/>
    <mergeCell ref="E466:F466"/>
    <mergeCell ref="B460:C460"/>
    <mergeCell ref="E460:F460"/>
    <mergeCell ref="B462:C462"/>
    <mergeCell ref="E462:F462"/>
    <mergeCell ref="B463:C463"/>
    <mergeCell ref="E463:F463"/>
    <mergeCell ref="E461:F461"/>
    <mergeCell ref="E449:F449"/>
    <mergeCell ref="B464:C464"/>
    <mergeCell ref="E464:F464"/>
    <mergeCell ref="B465:C465"/>
    <mergeCell ref="E465:F465"/>
    <mergeCell ref="B457:C457"/>
    <mergeCell ref="E457:F457"/>
    <mergeCell ref="B458:C458"/>
    <mergeCell ref="E458:F458"/>
    <mergeCell ref="B459:C459"/>
    <mergeCell ref="B456:C456"/>
    <mergeCell ref="E456:F456"/>
    <mergeCell ref="B450:C450"/>
    <mergeCell ref="E450:F450"/>
    <mergeCell ref="B452:C452"/>
    <mergeCell ref="E452:F452"/>
    <mergeCell ref="B453:C453"/>
    <mergeCell ref="E453:F453"/>
    <mergeCell ref="E451:F451"/>
    <mergeCell ref="E440:F440"/>
    <mergeCell ref="B454:C454"/>
    <mergeCell ref="E454:F454"/>
    <mergeCell ref="B455:C455"/>
    <mergeCell ref="E455:F455"/>
    <mergeCell ref="B447:C447"/>
    <mergeCell ref="E447:F447"/>
    <mergeCell ref="B448:C448"/>
    <mergeCell ref="E448:F448"/>
    <mergeCell ref="B449:C449"/>
    <mergeCell ref="B446:C446"/>
    <mergeCell ref="E446:F446"/>
    <mergeCell ref="B441:C441"/>
    <mergeCell ref="E441:F441"/>
    <mergeCell ref="B442:C442"/>
    <mergeCell ref="E442:F442"/>
    <mergeCell ref="B443:C443"/>
    <mergeCell ref="E443:F443"/>
    <mergeCell ref="E430:F430"/>
    <mergeCell ref="B444:C444"/>
    <mergeCell ref="E444:F444"/>
    <mergeCell ref="B445:C445"/>
    <mergeCell ref="E445:F445"/>
    <mergeCell ref="B438:C438"/>
    <mergeCell ref="E438:F438"/>
    <mergeCell ref="B439:C439"/>
    <mergeCell ref="E439:F439"/>
    <mergeCell ref="B440:C440"/>
    <mergeCell ref="B437:C437"/>
    <mergeCell ref="E437:F437"/>
    <mergeCell ref="B431:C431"/>
    <mergeCell ref="E431:F431"/>
    <mergeCell ref="B432:C432"/>
    <mergeCell ref="E432:F432"/>
    <mergeCell ref="B434:C434"/>
    <mergeCell ref="E433:F433"/>
    <mergeCell ref="E422:F422"/>
    <mergeCell ref="B435:C435"/>
    <mergeCell ref="E435:F435"/>
    <mergeCell ref="B436:C436"/>
    <mergeCell ref="E436:F436"/>
    <mergeCell ref="B428:C428"/>
    <mergeCell ref="E428:F428"/>
    <mergeCell ref="B429:C429"/>
    <mergeCell ref="E429:F429"/>
    <mergeCell ref="B430:C430"/>
    <mergeCell ref="B427:C427"/>
    <mergeCell ref="E427:F427"/>
    <mergeCell ref="B423:C423"/>
    <mergeCell ref="E423:F423"/>
    <mergeCell ref="B424:C424"/>
    <mergeCell ref="E424:F424"/>
    <mergeCell ref="E411:F411"/>
    <mergeCell ref="B425:C425"/>
    <mergeCell ref="E425:F425"/>
    <mergeCell ref="B426:C426"/>
    <mergeCell ref="E426:F426"/>
    <mergeCell ref="B420:C420"/>
    <mergeCell ref="E420:F420"/>
    <mergeCell ref="B421:C421"/>
    <mergeCell ref="E421:F421"/>
    <mergeCell ref="B422:C422"/>
    <mergeCell ref="B419:C419"/>
    <mergeCell ref="E419:F419"/>
    <mergeCell ref="B413:C413"/>
    <mergeCell ref="B414:C414"/>
    <mergeCell ref="E414:F414"/>
    <mergeCell ref="B415:C415"/>
    <mergeCell ref="E415:F415"/>
    <mergeCell ref="E417:F417"/>
    <mergeCell ref="E401:F401"/>
    <mergeCell ref="B416:C416"/>
    <mergeCell ref="E416:F416"/>
    <mergeCell ref="B418:C418"/>
    <mergeCell ref="E418:F418"/>
    <mergeCell ref="B409:C409"/>
    <mergeCell ref="E409:F409"/>
    <mergeCell ref="B410:C410"/>
    <mergeCell ref="E410:F410"/>
    <mergeCell ref="B411:C411"/>
    <mergeCell ref="B408:C408"/>
    <mergeCell ref="E408:F408"/>
    <mergeCell ref="B402:C402"/>
    <mergeCell ref="E402:F402"/>
    <mergeCell ref="B403:C403"/>
    <mergeCell ref="E403:F403"/>
    <mergeCell ref="B404:C404"/>
    <mergeCell ref="E404:F404"/>
    <mergeCell ref="E392:F392"/>
    <mergeCell ref="B405:C405"/>
    <mergeCell ref="E405:F405"/>
    <mergeCell ref="B406:C406"/>
    <mergeCell ref="E406:F406"/>
    <mergeCell ref="B399:C399"/>
    <mergeCell ref="E399:F399"/>
    <mergeCell ref="B400:C400"/>
    <mergeCell ref="E400:F400"/>
    <mergeCell ref="B401:C401"/>
    <mergeCell ref="B398:C398"/>
    <mergeCell ref="E398:F398"/>
    <mergeCell ref="B393:C393"/>
    <mergeCell ref="E393:F393"/>
    <mergeCell ref="B394:C394"/>
    <mergeCell ref="E394:F394"/>
    <mergeCell ref="B395:C395"/>
    <mergeCell ref="E395:F395"/>
    <mergeCell ref="E382:F382"/>
    <mergeCell ref="B396:C396"/>
    <mergeCell ref="E396:F396"/>
    <mergeCell ref="B397:C397"/>
    <mergeCell ref="E397:F397"/>
    <mergeCell ref="B390:C390"/>
    <mergeCell ref="E390:F390"/>
    <mergeCell ref="B391:C391"/>
    <mergeCell ref="E391:F391"/>
    <mergeCell ref="B392:C392"/>
    <mergeCell ref="B389:C389"/>
    <mergeCell ref="E389:F389"/>
    <mergeCell ref="B383:C383"/>
    <mergeCell ref="E383:F383"/>
    <mergeCell ref="B384:C384"/>
    <mergeCell ref="E384:F384"/>
    <mergeCell ref="B385:C385"/>
    <mergeCell ref="E385:F385"/>
    <mergeCell ref="E388:F388"/>
    <mergeCell ref="B387:C388"/>
    <mergeCell ref="B369:C369"/>
    <mergeCell ref="E369:F369"/>
    <mergeCell ref="B386:C386"/>
    <mergeCell ref="E386:F386"/>
    <mergeCell ref="E387:F387"/>
    <mergeCell ref="B380:C380"/>
    <mergeCell ref="E380:F380"/>
    <mergeCell ref="B381:C381"/>
    <mergeCell ref="E381:F381"/>
    <mergeCell ref="B382:C382"/>
    <mergeCell ref="B379:C379"/>
    <mergeCell ref="E379:F379"/>
    <mergeCell ref="B374:C374"/>
    <mergeCell ref="E374:F374"/>
    <mergeCell ref="B375:C375"/>
    <mergeCell ref="E375:F375"/>
    <mergeCell ref="B376:C376"/>
    <mergeCell ref="E376:F376"/>
    <mergeCell ref="B361:C361"/>
    <mergeCell ref="E361:F361"/>
    <mergeCell ref="B377:C377"/>
    <mergeCell ref="E377:F377"/>
    <mergeCell ref="B378:C378"/>
    <mergeCell ref="E378:F378"/>
    <mergeCell ref="B367:C367"/>
    <mergeCell ref="E367:F367"/>
    <mergeCell ref="B368:C368"/>
    <mergeCell ref="E368:F368"/>
    <mergeCell ref="B362:C362"/>
    <mergeCell ref="E362:F362"/>
    <mergeCell ref="B363:C363"/>
    <mergeCell ref="E363:F363"/>
    <mergeCell ref="B364:C364"/>
    <mergeCell ref="E364:F364"/>
    <mergeCell ref="B351:C351"/>
    <mergeCell ref="E351:F351"/>
    <mergeCell ref="B365:C365"/>
    <mergeCell ref="E365:F365"/>
    <mergeCell ref="B366:C366"/>
    <mergeCell ref="E366:F366"/>
    <mergeCell ref="B359:C359"/>
    <mergeCell ref="E359:F359"/>
    <mergeCell ref="B360:C360"/>
    <mergeCell ref="E360:F360"/>
    <mergeCell ref="B357:C357"/>
    <mergeCell ref="E357:F357"/>
    <mergeCell ref="B352:C352"/>
    <mergeCell ref="E352:F352"/>
    <mergeCell ref="B353:C353"/>
    <mergeCell ref="E353:F353"/>
    <mergeCell ref="B354:C354"/>
    <mergeCell ref="E354:F354"/>
    <mergeCell ref="B342:C342"/>
    <mergeCell ref="E342:F342"/>
    <mergeCell ref="B355:C355"/>
    <mergeCell ref="E355:F355"/>
    <mergeCell ref="B356:C356"/>
    <mergeCell ref="E356:F356"/>
    <mergeCell ref="B349:C349"/>
    <mergeCell ref="E349:F349"/>
    <mergeCell ref="B350:C350"/>
    <mergeCell ref="E350:F350"/>
    <mergeCell ref="B348:C348"/>
    <mergeCell ref="E348:F348"/>
    <mergeCell ref="B343:C343"/>
    <mergeCell ref="E343:F343"/>
    <mergeCell ref="B344:C344"/>
    <mergeCell ref="E344:F344"/>
    <mergeCell ref="B345:C345"/>
    <mergeCell ref="E345:F345"/>
    <mergeCell ref="B333:C333"/>
    <mergeCell ref="E333:F333"/>
    <mergeCell ref="B346:C346"/>
    <mergeCell ref="E346:F346"/>
    <mergeCell ref="B347:C347"/>
    <mergeCell ref="E347:F347"/>
    <mergeCell ref="B340:C340"/>
    <mergeCell ref="E340:F340"/>
    <mergeCell ref="B341:C341"/>
    <mergeCell ref="E341:F341"/>
    <mergeCell ref="B339:C339"/>
    <mergeCell ref="E339:F339"/>
    <mergeCell ref="B334:C334"/>
    <mergeCell ref="E334:F334"/>
    <mergeCell ref="B335:C335"/>
    <mergeCell ref="E335:F335"/>
    <mergeCell ref="B336:C336"/>
    <mergeCell ref="E336:F336"/>
    <mergeCell ref="B323:C323"/>
    <mergeCell ref="E323:F323"/>
    <mergeCell ref="B337:C337"/>
    <mergeCell ref="E337:F337"/>
    <mergeCell ref="B338:C338"/>
    <mergeCell ref="E338:F338"/>
    <mergeCell ref="B331:C331"/>
    <mergeCell ref="E331:F331"/>
    <mergeCell ref="B332:C332"/>
    <mergeCell ref="E332:F332"/>
    <mergeCell ref="B330:C330"/>
    <mergeCell ref="E330:F330"/>
    <mergeCell ref="B324:C324"/>
    <mergeCell ref="E324:F324"/>
    <mergeCell ref="B325:C325"/>
    <mergeCell ref="E325:F325"/>
    <mergeCell ref="B327:C327"/>
    <mergeCell ref="E327:F327"/>
    <mergeCell ref="B313:C313"/>
    <mergeCell ref="E313:F313"/>
    <mergeCell ref="B328:C328"/>
    <mergeCell ref="E328:F328"/>
    <mergeCell ref="B329:C329"/>
    <mergeCell ref="E329:F329"/>
    <mergeCell ref="B321:C321"/>
    <mergeCell ref="E321:F321"/>
    <mergeCell ref="B322:C322"/>
    <mergeCell ref="E322:F322"/>
    <mergeCell ref="B320:C320"/>
    <mergeCell ref="E320:F320"/>
    <mergeCell ref="B316:C316"/>
    <mergeCell ref="E316:F316"/>
    <mergeCell ref="B317:C317"/>
    <mergeCell ref="E317:F317"/>
    <mergeCell ref="B302:C302"/>
    <mergeCell ref="E302:F302"/>
    <mergeCell ref="B318:C318"/>
    <mergeCell ref="E318:F318"/>
    <mergeCell ref="B319:C319"/>
    <mergeCell ref="E319:F319"/>
    <mergeCell ref="B311:C311"/>
    <mergeCell ref="E311:F311"/>
    <mergeCell ref="B312:C312"/>
    <mergeCell ref="E312:F312"/>
    <mergeCell ref="B310:C310"/>
    <mergeCell ref="E310:F310"/>
    <mergeCell ref="B303:C303"/>
    <mergeCell ref="E303:F303"/>
    <mergeCell ref="B304:C304"/>
    <mergeCell ref="E304:F304"/>
    <mergeCell ref="B307:C307"/>
    <mergeCell ref="E307:F307"/>
    <mergeCell ref="B293:C293"/>
    <mergeCell ref="E293:F293"/>
    <mergeCell ref="B308:C308"/>
    <mergeCell ref="E308:F308"/>
    <mergeCell ref="B309:C309"/>
    <mergeCell ref="E309:F309"/>
    <mergeCell ref="B300:C300"/>
    <mergeCell ref="E300:F300"/>
    <mergeCell ref="B301:C301"/>
    <mergeCell ref="E301:F301"/>
    <mergeCell ref="B299:C299"/>
    <mergeCell ref="E299:F299"/>
    <mergeCell ref="B294:C294"/>
    <mergeCell ref="E294:F294"/>
    <mergeCell ref="B295:C295"/>
    <mergeCell ref="E295:F295"/>
    <mergeCell ref="B296:C296"/>
    <mergeCell ref="E296:F296"/>
    <mergeCell ref="B284:C284"/>
    <mergeCell ref="E284:F284"/>
    <mergeCell ref="B297:C297"/>
    <mergeCell ref="E297:F297"/>
    <mergeCell ref="B298:C298"/>
    <mergeCell ref="E298:F298"/>
    <mergeCell ref="B291:C291"/>
    <mergeCell ref="E291:F291"/>
    <mergeCell ref="B292:C292"/>
    <mergeCell ref="E292:F292"/>
    <mergeCell ref="B290:C290"/>
    <mergeCell ref="E290:F290"/>
    <mergeCell ref="B285:C285"/>
    <mergeCell ref="E285:F285"/>
    <mergeCell ref="B286:C286"/>
    <mergeCell ref="E286:F286"/>
    <mergeCell ref="B287:C287"/>
    <mergeCell ref="E287:F287"/>
    <mergeCell ref="B272:C272"/>
    <mergeCell ref="E272:F272"/>
    <mergeCell ref="B288:C288"/>
    <mergeCell ref="E288:F288"/>
    <mergeCell ref="B289:C289"/>
    <mergeCell ref="E289:F289"/>
    <mergeCell ref="B279:C279"/>
    <mergeCell ref="E279:F279"/>
    <mergeCell ref="B281:C281"/>
    <mergeCell ref="E281:F281"/>
    <mergeCell ref="B278:C278"/>
    <mergeCell ref="E278:F278"/>
    <mergeCell ref="B273:C273"/>
    <mergeCell ref="E273:F273"/>
    <mergeCell ref="B274:C274"/>
    <mergeCell ref="E274:F274"/>
    <mergeCell ref="B275:C275"/>
    <mergeCell ref="E275:F275"/>
    <mergeCell ref="B264:C264"/>
    <mergeCell ref="E264:F264"/>
    <mergeCell ref="B276:C276"/>
    <mergeCell ref="E276:F276"/>
    <mergeCell ref="B277:C277"/>
    <mergeCell ref="E277:F277"/>
    <mergeCell ref="B270:C270"/>
    <mergeCell ref="E270:F270"/>
    <mergeCell ref="B271:C271"/>
    <mergeCell ref="E271:F271"/>
    <mergeCell ref="B269:C269"/>
    <mergeCell ref="E269:F269"/>
    <mergeCell ref="B265:C265"/>
    <mergeCell ref="E265:F265"/>
    <mergeCell ref="B266:C266"/>
    <mergeCell ref="E266:F266"/>
    <mergeCell ref="B254:C254"/>
    <mergeCell ref="E254:F254"/>
    <mergeCell ref="B267:C267"/>
    <mergeCell ref="E267:F267"/>
    <mergeCell ref="B268:C268"/>
    <mergeCell ref="E268:F268"/>
    <mergeCell ref="B262:C262"/>
    <mergeCell ref="E262:F262"/>
    <mergeCell ref="B263:C263"/>
    <mergeCell ref="E263:F263"/>
    <mergeCell ref="B261:C261"/>
    <mergeCell ref="E261:F261"/>
    <mergeCell ref="B255:C255"/>
    <mergeCell ref="E255:F255"/>
    <mergeCell ref="B256:C256"/>
    <mergeCell ref="E256:F256"/>
    <mergeCell ref="B257:C257"/>
    <mergeCell ref="E257:F257"/>
    <mergeCell ref="E260:F260"/>
    <mergeCell ref="B244:C244"/>
    <mergeCell ref="E244:F244"/>
    <mergeCell ref="B258:C258"/>
    <mergeCell ref="E258:F258"/>
    <mergeCell ref="B259:C259"/>
    <mergeCell ref="E259:F259"/>
    <mergeCell ref="B251:C251"/>
    <mergeCell ref="E251:F251"/>
    <mergeCell ref="B253:C253"/>
    <mergeCell ref="E253:F253"/>
    <mergeCell ref="B250:C250"/>
    <mergeCell ref="E250:F250"/>
    <mergeCell ref="B245:C245"/>
    <mergeCell ref="E245:F245"/>
    <mergeCell ref="B246:C246"/>
    <mergeCell ref="E246:F246"/>
    <mergeCell ref="B247:C247"/>
    <mergeCell ref="E247:F247"/>
    <mergeCell ref="B234:C234"/>
    <mergeCell ref="E234:F234"/>
    <mergeCell ref="B248:C248"/>
    <mergeCell ref="E248:F248"/>
    <mergeCell ref="B249:C249"/>
    <mergeCell ref="E249:F249"/>
    <mergeCell ref="B242:C242"/>
    <mergeCell ref="E242:F242"/>
    <mergeCell ref="B243:C243"/>
    <mergeCell ref="E243:F243"/>
    <mergeCell ref="B241:C241"/>
    <mergeCell ref="E241:F241"/>
    <mergeCell ref="B235:C235"/>
    <mergeCell ref="E235:F235"/>
    <mergeCell ref="B236:C236"/>
    <mergeCell ref="E236:F236"/>
    <mergeCell ref="B238:C238"/>
    <mergeCell ref="E238:F238"/>
    <mergeCell ref="B225:C225"/>
    <mergeCell ref="E225:F225"/>
    <mergeCell ref="B239:C239"/>
    <mergeCell ref="E239:F239"/>
    <mergeCell ref="B240:C240"/>
    <mergeCell ref="E240:F240"/>
    <mergeCell ref="B232:C232"/>
    <mergeCell ref="E232:F232"/>
    <mergeCell ref="B233:C233"/>
    <mergeCell ref="E233:F233"/>
    <mergeCell ref="B230:C230"/>
    <mergeCell ref="E230:F230"/>
    <mergeCell ref="B231:C231"/>
    <mergeCell ref="E231:F231"/>
    <mergeCell ref="B226:C226"/>
    <mergeCell ref="E226:F226"/>
    <mergeCell ref="B227:C227"/>
    <mergeCell ref="E227:F227"/>
    <mergeCell ref="B228:C228"/>
    <mergeCell ref="E228:F228"/>
    <mergeCell ref="B214:C214"/>
    <mergeCell ref="E214:F214"/>
    <mergeCell ref="B215:C215"/>
    <mergeCell ref="E215:F215"/>
    <mergeCell ref="B229:C229"/>
    <mergeCell ref="E229:F229"/>
    <mergeCell ref="B222:C222"/>
    <mergeCell ref="E222:F222"/>
    <mergeCell ref="B224:C224"/>
    <mergeCell ref="E224:F224"/>
    <mergeCell ref="B216:C216"/>
    <mergeCell ref="E216:F216"/>
    <mergeCell ref="B217:C217"/>
    <mergeCell ref="E217:F217"/>
    <mergeCell ref="B218:C218"/>
    <mergeCell ref="E218:F218"/>
    <mergeCell ref="B219:C219"/>
    <mergeCell ref="E219:F219"/>
    <mergeCell ref="B220:C220"/>
    <mergeCell ref="E220:F220"/>
    <mergeCell ref="B221:C221"/>
    <mergeCell ref="E221:F221"/>
    <mergeCell ref="B205:C205"/>
    <mergeCell ref="E205:F205"/>
    <mergeCell ref="B206:C206"/>
    <mergeCell ref="E206:F206"/>
    <mergeCell ref="B207:C207"/>
    <mergeCell ref="E207:F207"/>
    <mergeCell ref="B208:C208"/>
    <mergeCell ref="E208:F208"/>
    <mergeCell ref="B209:C209"/>
    <mergeCell ref="E209:F209"/>
    <mergeCell ref="B210:C210"/>
    <mergeCell ref="E210:F210"/>
    <mergeCell ref="B211:C211"/>
    <mergeCell ref="E211:F211"/>
    <mergeCell ref="B212:C212"/>
    <mergeCell ref="E212:F212"/>
    <mergeCell ref="B213:C213"/>
    <mergeCell ref="E213:F213"/>
    <mergeCell ref="B196:C196"/>
    <mergeCell ref="E196:F196"/>
    <mergeCell ref="B197:C197"/>
    <mergeCell ref="E197:F197"/>
    <mergeCell ref="B198:C198"/>
    <mergeCell ref="E198:F198"/>
    <mergeCell ref="B199:C199"/>
    <mergeCell ref="E199:F199"/>
    <mergeCell ref="B200:C200"/>
    <mergeCell ref="E200:F200"/>
    <mergeCell ref="B201:C201"/>
    <mergeCell ref="E201:F201"/>
    <mergeCell ref="B202:C202"/>
    <mergeCell ref="E202:F202"/>
    <mergeCell ref="B203:C203"/>
    <mergeCell ref="E203:F203"/>
    <mergeCell ref="B204:C204"/>
    <mergeCell ref="E204:F204"/>
    <mergeCell ref="B185:C185"/>
    <mergeCell ref="E185:F185"/>
    <mergeCell ref="B186:C186"/>
    <mergeCell ref="E186:F186"/>
    <mergeCell ref="B187:C187"/>
    <mergeCell ref="E187:F187"/>
    <mergeCell ref="B188:C188"/>
    <mergeCell ref="E188:F188"/>
    <mergeCell ref="B189:C189"/>
    <mergeCell ref="E189:F189"/>
    <mergeCell ref="B192:C192"/>
    <mergeCell ref="E192:F192"/>
    <mergeCell ref="B190:C190"/>
    <mergeCell ref="E190:F190"/>
    <mergeCell ref="B191:C191"/>
    <mergeCell ref="E191:F191"/>
    <mergeCell ref="B193:C193"/>
    <mergeCell ref="E193:F193"/>
    <mergeCell ref="B194:C194"/>
    <mergeCell ref="E194:F194"/>
    <mergeCell ref="B195:C195"/>
    <mergeCell ref="E195:F195"/>
    <mergeCell ref="B177:C177"/>
    <mergeCell ref="E177:F177"/>
    <mergeCell ref="B178:C178"/>
    <mergeCell ref="E178:F178"/>
    <mergeCell ref="B179:C179"/>
    <mergeCell ref="E179:F179"/>
    <mergeCell ref="B180:C180"/>
    <mergeCell ref="E180:F180"/>
    <mergeCell ref="B181:C181"/>
    <mergeCell ref="E181:F181"/>
    <mergeCell ref="B182:C182"/>
    <mergeCell ref="E182:F182"/>
    <mergeCell ref="B183:C183"/>
    <mergeCell ref="E183:F183"/>
    <mergeCell ref="B184:C184"/>
    <mergeCell ref="E184:F184"/>
    <mergeCell ref="B167:C167"/>
    <mergeCell ref="E167:F167"/>
    <mergeCell ref="B168:C168"/>
    <mergeCell ref="E168:F168"/>
    <mergeCell ref="B169:C169"/>
    <mergeCell ref="E169:F169"/>
    <mergeCell ref="B171:C171"/>
    <mergeCell ref="E171:F171"/>
    <mergeCell ref="B172:C172"/>
    <mergeCell ref="E172:F172"/>
    <mergeCell ref="B173:C173"/>
    <mergeCell ref="E173:F173"/>
    <mergeCell ref="B174:C174"/>
    <mergeCell ref="E174:F174"/>
    <mergeCell ref="B175:C175"/>
    <mergeCell ref="E175:F175"/>
    <mergeCell ref="B176:C176"/>
    <mergeCell ref="E176:F176"/>
    <mergeCell ref="B158:C158"/>
    <mergeCell ref="E158:F158"/>
    <mergeCell ref="B159:C159"/>
    <mergeCell ref="E159:F159"/>
    <mergeCell ref="B160:C160"/>
    <mergeCell ref="E160:F160"/>
    <mergeCell ref="B164:C164"/>
    <mergeCell ref="E164:F164"/>
    <mergeCell ref="B161:C161"/>
    <mergeCell ref="E161:F161"/>
    <mergeCell ref="B162:C162"/>
    <mergeCell ref="E162:F162"/>
    <mergeCell ref="B163:C163"/>
    <mergeCell ref="E163:F163"/>
    <mergeCell ref="B149:C149"/>
    <mergeCell ref="E149:F149"/>
    <mergeCell ref="B150:C150"/>
    <mergeCell ref="E150:F150"/>
    <mergeCell ref="B151:C151"/>
    <mergeCell ref="E151:F151"/>
    <mergeCell ref="B152:C152"/>
    <mergeCell ref="E152:F152"/>
    <mergeCell ref="B153:C153"/>
    <mergeCell ref="E153:F153"/>
    <mergeCell ref="B154:C154"/>
    <mergeCell ref="E154:F154"/>
    <mergeCell ref="B155:C155"/>
    <mergeCell ref="E155:F155"/>
    <mergeCell ref="B156:C156"/>
    <mergeCell ref="E156:F156"/>
    <mergeCell ref="B157:C157"/>
    <mergeCell ref="E157:F157"/>
    <mergeCell ref="B140:C140"/>
    <mergeCell ref="E140:F140"/>
    <mergeCell ref="B141:C141"/>
    <mergeCell ref="E141:F141"/>
    <mergeCell ref="B142:C142"/>
    <mergeCell ref="E142:F142"/>
    <mergeCell ref="B143:C143"/>
    <mergeCell ref="E143:F143"/>
    <mergeCell ref="B144:C144"/>
    <mergeCell ref="E144:F144"/>
    <mergeCell ref="B145:C145"/>
    <mergeCell ref="E145:F145"/>
    <mergeCell ref="B146:C146"/>
    <mergeCell ref="E146:F146"/>
    <mergeCell ref="B147:C147"/>
    <mergeCell ref="E147:F147"/>
    <mergeCell ref="B148:C148"/>
    <mergeCell ref="E148:F148"/>
    <mergeCell ref="B126:C126"/>
    <mergeCell ref="E126:F126"/>
    <mergeCell ref="B132:C132"/>
    <mergeCell ref="E132:F132"/>
    <mergeCell ref="B133:C133"/>
    <mergeCell ref="E133:F133"/>
    <mergeCell ref="E127:F127"/>
    <mergeCell ref="E128:F128"/>
    <mergeCell ref="B129:C129"/>
    <mergeCell ref="E129:F129"/>
    <mergeCell ref="B134:C134"/>
    <mergeCell ref="E134:F134"/>
    <mergeCell ref="B135:C135"/>
    <mergeCell ref="E135:F135"/>
    <mergeCell ref="B136:C136"/>
    <mergeCell ref="E136:F136"/>
    <mergeCell ref="B137:C137"/>
    <mergeCell ref="E137:F137"/>
    <mergeCell ref="B138:C138"/>
    <mergeCell ref="E138:F138"/>
    <mergeCell ref="B139:C139"/>
    <mergeCell ref="E139:F139"/>
    <mergeCell ref="B117:C117"/>
    <mergeCell ref="E117:F117"/>
    <mergeCell ref="B118:C118"/>
    <mergeCell ref="E118:F118"/>
    <mergeCell ref="B119:C119"/>
    <mergeCell ref="E119:F119"/>
    <mergeCell ref="B120:C120"/>
    <mergeCell ref="E120:F120"/>
    <mergeCell ref="B121:C121"/>
    <mergeCell ref="E121:F121"/>
    <mergeCell ref="B122:C122"/>
    <mergeCell ref="E122:F122"/>
    <mergeCell ref="B123:C123"/>
    <mergeCell ref="E123:F123"/>
    <mergeCell ref="B124:C124"/>
    <mergeCell ref="E124:F124"/>
    <mergeCell ref="B125:C125"/>
    <mergeCell ref="E125:F125"/>
    <mergeCell ref="B108:C108"/>
    <mergeCell ref="E108:F108"/>
    <mergeCell ref="B109:C109"/>
    <mergeCell ref="E109:F109"/>
    <mergeCell ref="B110:C110"/>
    <mergeCell ref="E110:F110"/>
    <mergeCell ref="B111:C111"/>
    <mergeCell ref="E111:F111"/>
    <mergeCell ref="B112:C112"/>
    <mergeCell ref="E112:F112"/>
    <mergeCell ref="B113:C113"/>
    <mergeCell ref="E113:F113"/>
    <mergeCell ref="B114:C114"/>
    <mergeCell ref="E114:F114"/>
    <mergeCell ref="B115:C115"/>
    <mergeCell ref="E115:F115"/>
    <mergeCell ref="B116:C116"/>
    <mergeCell ref="E116:F116"/>
    <mergeCell ref="B100:C100"/>
    <mergeCell ref="E100:F100"/>
    <mergeCell ref="B101:C101"/>
    <mergeCell ref="E101:F101"/>
    <mergeCell ref="B102:C102"/>
    <mergeCell ref="E102:F102"/>
    <mergeCell ref="B106:C106"/>
    <mergeCell ref="E106:F106"/>
    <mergeCell ref="B107:C107"/>
    <mergeCell ref="E107:F107"/>
    <mergeCell ref="B103:C103"/>
    <mergeCell ref="E103:F103"/>
    <mergeCell ref="B104:C104"/>
    <mergeCell ref="E104:F104"/>
    <mergeCell ref="B105:C105"/>
    <mergeCell ref="E105:F105"/>
    <mergeCell ref="B91:C91"/>
    <mergeCell ref="E91:F91"/>
    <mergeCell ref="B92:C92"/>
    <mergeCell ref="E92:F92"/>
    <mergeCell ref="B93:C93"/>
    <mergeCell ref="E93:F93"/>
    <mergeCell ref="B94:C94"/>
    <mergeCell ref="E94:F94"/>
    <mergeCell ref="B95:C95"/>
    <mergeCell ref="E95:F95"/>
    <mergeCell ref="B96:C96"/>
    <mergeCell ref="E96:F96"/>
    <mergeCell ref="B97:C97"/>
    <mergeCell ref="E97:F97"/>
    <mergeCell ref="B98:C98"/>
    <mergeCell ref="E98:F98"/>
    <mergeCell ref="B99:C99"/>
    <mergeCell ref="E99:F99"/>
    <mergeCell ref="B82:C82"/>
    <mergeCell ref="E82:F82"/>
    <mergeCell ref="B83:C83"/>
    <mergeCell ref="E83:F83"/>
    <mergeCell ref="B84:C84"/>
    <mergeCell ref="E84:F84"/>
    <mergeCell ref="B85:C85"/>
    <mergeCell ref="E85:F85"/>
    <mergeCell ref="B86:C86"/>
    <mergeCell ref="E86:F86"/>
    <mergeCell ref="B87:C87"/>
    <mergeCell ref="E87:F87"/>
    <mergeCell ref="B88:C88"/>
    <mergeCell ref="E88:F88"/>
    <mergeCell ref="B89:C89"/>
    <mergeCell ref="E89:F89"/>
    <mergeCell ref="B90:C90"/>
    <mergeCell ref="E90:F90"/>
    <mergeCell ref="B73:C73"/>
    <mergeCell ref="E73:F73"/>
    <mergeCell ref="B74:C74"/>
    <mergeCell ref="E74:F74"/>
    <mergeCell ref="B75:C75"/>
    <mergeCell ref="E75:F75"/>
    <mergeCell ref="B76:C76"/>
    <mergeCell ref="E76:F76"/>
    <mergeCell ref="B77:C77"/>
    <mergeCell ref="E77:F77"/>
    <mergeCell ref="B78:C78"/>
    <mergeCell ref="E78:F78"/>
    <mergeCell ref="B79:C79"/>
    <mergeCell ref="E79:F79"/>
    <mergeCell ref="B80:C80"/>
    <mergeCell ref="E80:F80"/>
    <mergeCell ref="B81:C81"/>
    <mergeCell ref="E81:F81"/>
    <mergeCell ref="B64:C64"/>
    <mergeCell ref="E64:F64"/>
    <mergeCell ref="B65:C65"/>
    <mergeCell ref="E65:F65"/>
    <mergeCell ref="B66:C66"/>
    <mergeCell ref="E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B59:C59"/>
    <mergeCell ref="E59:F59"/>
    <mergeCell ref="B60:C60"/>
    <mergeCell ref="E60:F60"/>
    <mergeCell ref="B53:C53"/>
    <mergeCell ref="E53:F53"/>
    <mergeCell ref="B54:C54"/>
    <mergeCell ref="E54:F54"/>
    <mergeCell ref="B55:C55"/>
    <mergeCell ref="E55:F55"/>
    <mergeCell ref="B61:C61"/>
    <mergeCell ref="E61:F61"/>
    <mergeCell ref="B62:C62"/>
    <mergeCell ref="E62:F62"/>
    <mergeCell ref="B63:C63"/>
    <mergeCell ref="E63:F63"/>
    <mergeCell ref="B50:C50"/>
    <mergeCell ref="B41:C41"/>
    <mergeCell ref="E41:F41"/>
    <mergeCell ref="B42:C42"/>
    <mergeCell ref="E42:F42"/>
    <mergeCell ref="B43:C43"/>
    <mergeCell ref="E43:F43"/>
    <mergeCell ref="E49:F49"/>
    <mergeCell ref="B44:C44"/>
    <mergeCell ref="E44:F44"/>
    <mergeCell ref="B45:C45"/>
    <mergeCell ref="E45:F45"/>
    <mergeCell ref="B46:C46"/>
    <mergeCell ref="E46:F46"/>
    <mergeCell ref="E48:F48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8:C28"/>
    <mergeCell ref="E28:F28"/>
    <mergeCell ref="E27:F27"/>
    <mergeCell ref="B29:C29"/>
    <mergeCell ref="E29:F29"/>
    <mergeCell ref="B30:C30"/>
    <mergeCell ref="E30:F30"/>
    <mergeCell ref="B31:C31"/>
    <mergeCell ref="E31:F31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5:C5"/>
    <mergeCell ref="E5:F5"/>
    <mergeCell ref="B6:C6"/>
    <mergeCell ref="E6:F6"/>
    <mergeCell ref="A1:J1"/>
    <mergeCell ref="H2:J2"/>
    <mergeCell ref="E4:H4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E252:F252"/>
    <mergeCell ref="E282:F282"/>
    <mergeCell ref="E283:F283"/>
    <mergeCell ref="E305:F305"/>
    <mergeCell ref="E170:F170"/>
    <mergeCell ref="E314:F314"/>
    <mergeCell ref="E315:F315"/>
    <mergeCell ref="E326:F326"/>
    <mergeCell ref="E407:F407"/>
    <mergeCell ref="E51:F51"/>
    <mergeCell ref="B52:C52"/>
    <mergeCell ref="E52:F52"/>
    <mergeCell ref="E130:F130"/>
    <mergeCell ref="E131:F131"/>
    <mergeCell ref="E166:F166"/>
    <mergeCell ref="B370:C370"/>
    <mergeCell ref="E47:F47"/>
    <mergeCell ref="B56:C56"/>
    <mergeCell ref="E56:F56"/>
    <mergeCell ref="B57:C57"/>
    <mergeCell ref="B58:C58"/>
    <mergeCell ref="E58:F58"/>
    <mergeCell ref="E57:F57"/>
    <mergeCell ref="B48:C48"/>
    <mergeCell ref="B51:C51"/>
    <mergeCell ref="E50:F50"/>
    <mergeCell ref="B371:C371"/>
    <mergeCell ref="E371:F371"/>
    <mergeCell ref="B372:C372"/>
    <mergeCell ref="B373:C373"/>
    <mergeCell ref="E372:F372"/>
    <mergeCell ref="E370:F370"/>
    <mergeCell ref="E373:F373"/>
  </mergeCells>
  <printOptions horizontalCentered="1"/>
  <pageMargins left="0.7874015748031497" right="0.3937007874015748" top="0.5905511811023623" bottom="0.7874015748031497" header="0" footer="0"/>
  <pageSetup fitToHeight="15" fitToWidth="1" horizontalDpi="600" verticalDpi="600" orientation="portrait" paperSize="9" scale="85" r:id="rId1"/>
  <headerFooter>
    <oddFooter>&amp;CStrona &amp;P z &amp;N</oddFooter>
  </headerFooter>
  <rowBreaks count="11" manualBreakCount="11">
    <brk id="58" max="255" man="1"/>
    <brk id="107" max="255" man="1"/>
    <brk id="163" max="255" man="1"/>
    <brk id="213" max="255" man="1"/>
    <brk id="266" max="255" man="1"/>
    <brk id="316" max="255" man="1"/>
    <brk id="366" max="255" man="1"/>
    <brk id="422" max="255" man="1"/>
    <brk id="476" max="255" man="1"/>
    <brk id="522" max="255" man="1"/>
    <brk id="5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Jadwiga</cp:lastModifiedBy>
  <cp:lastPrinted>2021-08-17T09:05:44Z</cp:lastPrinted>
  <dcterms:created xsi:type="dcterms:W3CDTF">2009-06-17T07:33:19Z</dcterms:created>
  <dcterms:modified xsi:type="dcterms:W3CDTF">2021-08-17T09:14:04Z</dcterms:modified>
  <cp:category/>
  <cp:version/>
  <cp:contentType/>
  <cp:contentStatus/>
</cp:coreProperties>
</file>